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5" activeTab="7"/>
  </bookViews>
  <sheets>
    <sheet name="No of Oil Spill" sheetId="2" r:id="rId1"/>
    <sheet name="Volume of Oil Spills" sheetId="3" r:id="rId2"/>
    <sheet name="GHG Emissions" sheetId="4" r:id="rId3"/>
    <sheet name="SO2 Emissions" sheetId="5" r:id="rId4"/>
    <sheet name="NOX Emmissions" sheetId="6" r:id="rId5"/>
    <sheet name="Hazardous Waste Generated" sheetId="7" r:id="rId6"/>
    <sheet name="Freshwater Withdrawal" sheetId="8" r:id="rId7"/>
    <sheet name="Energy Consumption" sheetId="9" r:id="rId8"/>
    <sheet name="Sheet1" sheetId="1" r:id="rId9"/>
  </sheets>
  <calcPr calcId="171027"/>
</workbook>
</file>

<file path=xl/calcChain.xml><?xml version="1.0" encoding="utf-8"?>
<calcChain xmlns="http://schemas.openxmlformats.org/spreadsheetml/2006/main">
  <c r="C15" i="9" l="1"/>
  <c r="C14" i="9"/>
  <c r="C13" i="9"/>
  <c r="C12" i="9"/>
  <c r="C10" i="9"/>
  <c r="C9" i="9"/>
  <c r="C8" i="9"/>
  <c r="C6" i="9"/>
  <c r="C5" i="9"/>
  <c r="C11" i="9" s="1"/>
  <c r="C15" i="8"/>
  <c r="C14" i="8"/>
  <c r="C13" i="8"/>
  <c r="C12" i="8"/>
  <c r="C11" i="8"/>
  <c r="C10" i="8"/>
  <c r="C9" i="8"/>
  <c r="C8" i="8"/>
  <c r="C7" i="8"/>
  <c r="C6" i="8"/>
  <c r="C5" i="8"/>
  <c r="C9" i="7"/>
  <c r="C14" i="7"/>
  <c r="C13" i="7"/>
  <c r="C12" i="7"/>
  <c r="C11" i="7"/>
  <c r="C10" i="7"/>
  <c r="C8" i="7"/>
  <c r="C7" i="7"/>
  <c r="C6" i="7"/>
  <c r="C5" i="7"/>
  <c r="C15" i="7" s="1"/>
  <c r="C15" i="6"/>
  <c r="C14" i="6"/>
  <c r="C13" i="6"/>
  <c r="C12" i="6"/>
  <c r="C11" i="6"/>
  <c r="C10" i="6"/>
  <c r="C8" i="6"/>
  <c r="C7" i="6"/>
  <c r="C6" i="6"/>
  <c r="C5" i="6"/>
  <c r="C9" i="5"/>
  <c r="C15" i="5"/>
  <c r="C14" i="5"/>
  <c r="C13" i="5"/>
  <c r="C12" i="5"/>
  <c r="C11" i="5"/>
  <c r="C10" i="5"/>
  <c r="C8" i="5"/>
  <c r="C7" i="5"/>
  <c r="C6" i="5"/>
  <c r="C5" i="5"/>
  <c r="C15" i="4"/>
  <c r="M31" i="4" s="1"/>
  <c r="C14" i="4"/>
  <c r="L30" i="4" s="1"/>
  <c r="C13" i="4"/>
  <c r="C12" i="4"/>
  <c r="J28" i="4" s="1"/>
  <c r="C11" i="4"/>
  <c r="I27" i="4" s="1"/>
  <c r="C10" i="4"/>
  <c r="H26" i="4" s="1"/>
  <c r="C9" i="4"/>
  <c r="C8" i="4"/>
  <c r="F24" i="4" s="1"/>
  <c r="C7" i="4"/>
  <c r="E23" i="4" s="1"/>
  <c r="C6" i="4"/>
  <c r="E19" i="4" s="1"/>
  <c r="H31" i="4" s="1"/>
  <c r="C5" i="4"/>
  <c r="K29" i="4"/>
  <c r="G25" i="4"/>
  <c r="C21" i="4"/>
  <c r="M31" i="3"/>
  <c r="K29" i="3"/>
  <c r="J28" i="3"/>
  <c r="I27" i="3"/>
  <c r="H26" i="3"/>
  <c r="G25" i="3"/>
  <c r="F24" i="3"/>
  <c r="E23" i="3"/>
  <c r="D22" i="3"/>
  <c r="C21" i="3"/>
  <c r="C7" i="9" l="1"/>
  <c r="J28" i="9"/>
  <c r="C21" i="9"/>
  <c r="F24" i="9"/>
  <c r="G25" i="9"/>
  <c r="K29" i="9"/>
  <c r="D22" i="9"/>
  <c r="H26" i="9"/>
  <c r="L30" i="9"/>
  <c r="M31" i="9"/>
  <c r="F24" i="8"/>
  <c r="J28" i="8"/>
  <c r="C21" i="8"/>
  <c r="D22" i="8"/>
  <c r="E23" i="8"/>
  <c r="G25" i="8"/>
  <c r="H26" i="8"/>
  <c r="I27" i="8"/>
  <c r="K29" i="8"/>
  <c r="L30" i="8"/>
  <c r="F24" i="7"/>
  <c r="J28" i="7"/>
  <c r="C21" i="7"/>
  <c r="E19" i="7"/>
  <c r="K29" i="7"/>
  <c r="D22" i="7"/>
  <c r="E23" i="7"/>
  <c r="H26" i="7"/>
  <c r="I27" i="7"/>
  <c r="L30" i="7"/>
  <c r="M31" i="7"/>
  <c r="F24" i="6"/>
  <c r="J28" i="6"/>
  <c r="C9" i="6"/>
  <c r="C21" i="6"/>
  <c r="D22" i="6"/>
  <c r="E23" i="6"/>
  <c r="H26" i="6"/>
  <c r="I27" i="6"/>
  <c r="K29" i="6"/>
  <c r="L30" i="6"/>
  <c r="M31" i="6"/>
  <c r="J28" i="5"/>
  <c r="K29" i="5"/>
  <c r="F24" i="5"/>
  <c r="C21" i="5"/>
  <c r="G25" i="5"/>
  <c r="E19" i="5"/>
  <c r="K28" i="5" s="1"/>
  <c r="D22" i="5"/>
  <c r="E23" i="5"/>
  <c r="H26" i="5"/>
  <c r="I27" i="5"/>
  <c r="L30" i="5"/>
  <c r="M31" i="5"/>
  <c r="D22" i="4"/>
  <c r="F21" i="4"/>
  <c r="I24" i="4"/>
  <c r="J25" i="4"/>
  <c r="K26" i="4"/>
  <c r="L27" i="4"/>
  <c r="M28" i="4"/>
  <c r="C30" i="4"/>
  <c r="D31" i="4"/>
  <c r="H23" i="4"/>
  <c r="J21" i="4"/>
  <c r="K22" i="4"/>
  <c r="L23" i="4"/>
  <c r="M24" i="4"/>
  <c r="C26" i="4"/>
  <c r="D27" i="4"/>
  <c r="E28" i="4"/>
  <c r="F29" i="4"/>
  <c r="G30" i="4"/>
  <c r="J31" i="4"/>
  <c r="F31" i="4"/>
  <c r="M30" i="4"/>
  <c r="I30" i="4"/>
  <c r="E30" i="4"/>
  <c r="L29" i="4"/>
  <c r="H29" i="4"/>
  <c r="D29" i="4"/>
  <c r="K28" i="4"/>
  <c r="G28" i="4"/>
  <c r="C28" i="4"/>
  <c r="J27" i="4"/>
  <c r="F27" i="4"/>
  <c r="M26" i="4"/>
  <c r="I26" i="4"/>
  <c r="E26" i="4"/>
  <c r="L25" i="4"/>
  <c r="H25" i="4"/>
  <c r="D25" i="4"/>
  <c r="K24" i="4"/>
  <c r="G24" i="4"/>
  <c r="C24" i="4"/>
  <c r="J23" i="4"/>
  <c r="F23" i="4"/>
  <c r="M22" i="4"/>
  <c r="I22" i="4"/>
  <c r="E22" i="4"/>
  <c r="L21" i="4"/>
  <c r="H21" i="4"/>
  <c r="D21" i="4"/>
  <c r="I31" i="4"/>
  <c r="E31" i="4"/>
  <c r="H30" i="4"/>
  <c r="D30" i="4"/>
  <c r="G29" i="4"/>
  <c r="C29" i="4"/>
  <c r="F28" i="4"/>
  <c r="M27" i="4"/>
  <c r="E27" i="4"/>
  <c r="L26" i="4"/>
  <c r="D26" i="4"/>
  <c r="K25" i="4"/>
  <c r="C25" i="4"/>
  <c r="J24" i="4"/>
  <c r="M23" i="4"/>
  <c r="I23" i="4"/>
  <c r="L22" i="4"/>
  <c r="H22" i="4"/>
  <c r="K21" i="4"/>
  <c r="G21" i="4"/>
  <c r="K31" i="4"/>
  <c r="G31" i="4"/>
  <c r="C31" i="4"/>
  <c r="J30" i="4"/>
  <c r="F30" i="4"/>
  <c r="M29" i="4"/>
  <c r="I29" i="4"/>
  <c r="E29" i="4"/>
  <c r="L28" i="4"/>
  <c r="H28" i="4"/>
  <c r="D28" i="4"/>
  <c r="K27" i="4"/>
  <c r="G27" i="4"/>
  <c r="C27" i="4"/>
  <c r="J26" i="4"/>
  <c r="F26" i="4"/>
  <c r="M25" i="4"/>
  <c r="I25" i="4"/>
  <c r="E25" i="4"/>
  <c r="L24" i="4"/>
  <c r="H24" i="4"/>
  <c r="D24" i="4"/>
  <c r="K23" i="4"/>
  <c r="G23" i="4"/>
  <c r="C23" i="4"/>
  <c r="J22" i="4"/>
  <c r="F22" i="4"/>
  <c r="M21" i="4"/>
  <c r="I21" i="4"/>
  <c r="E21" i="4"/>
  <c r="F17" i="4"/>
  <c r="F19" i="4" s="1"/>
  <c r="G19" i="4" s="1"/>
  <c r="H19" i="4" s="1"/>
  <c r="I19" i="4" s="1"/>
  <c r="J19" i="4" s="1"/>
  <c r="K19" i="4" s="1"/>
  <c r="L19" i="4" s="1"/>
  <c r="M19" i="4" s="1"/>
  <c r="G22" i="4"/>
  <c r="C22" i="4"/>
  <c r="D23" i="4"/>
  <c r="E24" i="4"/>
  <c r="F25" i="4"/>
  <c r="G26" i="4"/>
  <c r="H27" i="4"/>
  <c r="I28" i="4"/>
  <c r="J29" i="4"/>
  <c r="K30" i="4"/>
  <c r="L31" i="4"/>
  <c r="E19" i="3"/>
  <c r="L23" i="3" s="1"/>
  <c r="L30" i="3"/>
  <c r="C14" i="2"/>
  <c r="L30" i="2" s="1"/>
  <c r="M31" i="2"/>
  <c r="K29" i="2"/>
  <c r="J28" i="2"/>
  <c r="I27" i="2"/>
  <c r="H26" i="2"/>
  <c r="G25" i="2"/>
  <c r="F24" i="2"/>
  <c r="E23" i="2"/>
  <c r="D22" i="2"/>
  <c r="C21" i="2"/>
  <c r="L26" i="3" l="1"/>
  <c r="E19" i="2"/>
  <c r="J31" i="2" s="1"/>
  <c r="E30" i="3"/>
  <c r="M31" i="8"/>
  <c r="E19" i="8"/>
  <c r="M22" i="8" s="1"/>
  <c r="L31" i="7"/>
  <c r="D31" i="7"/>
  <c r="H27" i="7"/>
  <c r="L23" i="7"/>
  <c r="D23" i="7"/>
  <c r="K30" i="7"/>
  <c r="C30" i="7"/>
  <c r="I28" i="7"/>
  <c r="D27" i="7"/>
  <c r="M24" i="7"/>
  <c r="H23" i="7"/>
  <c r="C22" i="7"/>
  <c r="M29" i="7"/>
  <c r="H28" i="7"/>
  <c r="C27" i="7"/>
  <c r="L24" i="7"/>
  <c r="M21" i="7"/>
  <c r="F17" i="7"/>
  <c r="F19" i="7" s="1"/>
  <c r="G19" i="7" s="1"/>
  <c r="H19" i="7" s="1"/>
  <c r="I19" i="7" s="1"/>
  <c r="J19" i="7" s="1"/>
  <c r="K19" i="7" s="1"/>
  <c r="L19" i="7" s="1"/>
  <c r="M19" i="7" s="1"/>
  <c r="H31" i="7"/>
  <c r="F29" i="7"/>
  <c r="L27" i="7"/>
  <c r="E24" i="7"/>
  <c r="K22" i="7"/>
  <c r="F21" i="7"/>
  <c r="J30" i="7"/>
  <c r="E29" i="7"/>
  <c r="K27" i="7"/>
  <c r="F26" i="7"/>
  <c r="D24" i="7"/>
  <c r="J22" i="7"/>
  <c r="E21" i="7"/>
  <c r="C31" i="7"/>
  <c r="J31" i="7"/>
  <c r="J24" i="7"/>
  <c r="C28" i="7"/>
  <c r="F22" i="7"/>
  <c r="J26" i="7"/>
  <c r="F30" i="7"/>
  <c r="L21" i="7"/>
  <c r="H29" i="7"/>
  <c r="C29" i="7"/>
  <c r="C26" i="7"/>
  <c r="J29" i="7"/>
  <c r="M27" i="7"/>
  <c r="E31" i="7"/>
  <c r="I22" i="7"/>
  <c r="F27" i="7"/>
  <c r="K28" i="7"/>
  <c r="K23" i="7"/>
  <c r="M30" i="7"/>
  <c r="M23" i="7"/>
  <c r="H30" i="7"/>
  <c r="E26" i="7"/>
  <c r="C24" i="7"/>
  <c r="I21" i="7"/>
  <c r="I29" i="7"/>
  <c r="K21" i="7"/>
  <c r="G29" i="7"/>
  <c r="M28" i="7"/>
  <c r="D26" i="7"/>
  <c r="I26" i="7"/>
  <c r="K31" i="7"/>
  <c r="K24" i="7"/>
  <c r="C23" i="7"/>
  <c r="D28" i="7"/>
  <c r="M22" i="7"/>
  <c r="H21" i="7"/>
  <c r="D29" i="7"/>
  <c r="K26" i="7"/>
  <c r="I23" i="7"/>
  <c r="L26" i="7"/>
  <c r="D30" i="7"/>
  <c r="I31" i="7"/>
  <c r="F23" i="7"/>
  <c r="E30" i="7"/>
  <c r="M26" i="7"/>
  <c r="F28" i="7"/>
  <c r="L28" i="7"/>
  <c r="D21" i="7"/>
  <c r="J21" i="7"/>
  <c r="E28" i="7"/>
  <c r="H22" i="7"/>
  <c r="E27" i="7"/>
  <c r="I30" i="7"/>
  <c r="J23" i="7"/>
  <c r="G28" i="7"/>
  <c r="H24" i="7"/>
  <c r="J27" i="7"/>
  <c r="L29" i="7"/>
  <c r="I24" i="7"/>
  <c r="L22" i="7"/>
  <c r="E22" i="7"/>
  <c r="F31" i="7"/>
  <c r="L25" i="7"/>
  <c r="H25" i="7"/>
  <c r="D25" i="7"/>
  <c r="K25" i="7"/>
  <c r="G25" i="7"/>
  <c r="C25" i="7"/>
  <c r="G30" i="7"/>
  <c r="F25" i="7"/>
  <c r="G22" i="7"/>
  <c r="G31" i="7"/>
  <c r="I25" i="7"/>
  <c r="G23" i="7"/>
  <c r="G27" i="7"/>
  <c r="M25" i="7"/>
  <c r="E25" i="7"/>
  <c r="G26" i="7"/>
  <c r="J25" i="7"/>
  <c r="G24" i="7"/>
  <c r="G21" i="7"/>
  <c r="G25" i="6"/>
  <c r="E19" i="6"/>
  <c r="L25" i="6" s="1"/>
  <c r="G24" i="5"/>
  <c r="G26" i="5"/>
  <c r="K25" i="5"/>
  <c r="G30" i="5"/>
  <c r="F25" i="5"/>
  <c r="L25" i="5"/>
  <c r="G29" i="5"/>
  <c r="J25" i="5"/>
  <c r="E26" i="5"/>
  <c r="H30" i="5"/>
  <c r="M23" i="5"/>
  <c r="F29" i="5"/>
  <c r="J23" i="5"/>
  <c r="M22" i="5"/>
  <c r="L29" i="5"/>
  <c r="E30" i="5"/>
  <c r="F23" i="5"/>
  <c r="I31" i="5"/>
  <c r="D30" i="5"/>
  <c r="L26" i="5"/>
  <c r="I23" i="5"/>
  <c r="C22" i="5"/>
  <c r="H21" i="5"/>
  <c r="E29" i="5"/>
  <c r="C26" i="5"/>
  <c r="F28" i="5"/>
  <c r="F27" i="5"/>
  <c r="I22" i="5"/>
  <c r="E31" i="5"/>
  <c r="M27" i="5"/>
  <c r="K30" i="5"/>
  <c r="F21" i="5"/>
  <c r="H24" i="5"/>
  <c r="L24" i="5"/>
  <c r="I30" i="5"/>
  <c r="E27" i="5"/>
  <c r="H22" i="5"/>
  <c r="K22" i="5"/>
  <c r="F31" i="5"/>
  <c r="I26" i="5"/>
  <c r="E22" i="5"/>
  <c r="D26" i="5"/>
  <c r="L22" i="5"/>
  <c r="C30" i="5"/>
  <c r="M24" i="5"/>
  <c r="J27" i="5"/>
  <c r="J21" i="5"/>
  <c r="M21" i="5"/>
  <c r="H31" i="5"/>
  <c r="L27" i="5"/>
  <c r="D27" i="5"/>
  <c r="H23" i="5"/>
  <c r="L31" i="5"/>
  <c r="H27" i="5"/>
  <c r="L23" i="5"/>
  <c r="K31" i="5"/>
  <c r="I29" i="5"/>
  <c r="M25" i="5"/>
  <c r="C23" i="5"/>
  <c r="I21" i="5"/>
  <c r="D31" i="5"/>
  <c r="D23" i="5"/>
  <c r="C31" i="5"/>
  <c r="G27" i="5"/>
  <c r="E25" i="5"/>
  <c r="K23" i="5"/>
  <c r="F17" i="5"/>
  <c r="F19" i="5" s="1"/>
  <c r="G19" i="5" s="1"/>
  <c r="H19" i="5" s="1"/>
  <c r="I19" i="5" s="1"/>
  <c r="J19" i="5" s="1"/>
  <c r="K19" i="5" s="1"/>
  <c r="L19" i="5" s="1"/>
  <c r="M19" i="5" s="1"/>
  <c r="D25" i="5"/>
  <c r="G21" i="5"/>
  <c r="L21" i="5"/>
  <c r="K24" i="5"/>
  <c r="H28" i="5"/>
  <c r="D24" i="5"/>
  <c r="E21" i="5"/>
  <c r="J29" i="5"/>
  <c r="I24" i="5"/>
  <c r="L28" i="5"/>
  <c r="C27" i="5"/>
  <c r="I28" i="5"/>
  <c r="E24" i="5"/>
  <c r="J31" i="5"/>
  <c r="M28" i="5"/>
  <c r="C25" i="5"/>
  <c r="H25" i="5"/>
  <c r="K21" i="5"/>
  <c r="F30" i="5"/>
  <c r="J24" i="5"/>
  <c r="J30" i="5"/>
  <c r="K27" i="5"/>
  <c r="G23" i="5"/>
  <c r="M30" i="5"/>
  <c r="E28" i="5"/>
  <c r="G22" i="5"/>
  <c r="D29" i="5"/>
  <c r="D28" i="5"/>
  <c r="C28" i="5"/>
  <c r="G31" i="5"/>
  <c r="D21" i="5"/>
  <c r="J26" i="5"/>
  <c r="C24" i="5"/>
  <c r="M29" i="5"/>
  <c r="I25" i="5"/>
  <c r="J22" i="5"/>
  <c r="M26" i="5"/>
  <c r="K26" i="5"/>
  <c r="C29" i="5"/>
  <c r="H29" i="5"/>
  <c r="F22" i="5"/>
  <c r="G28" i="5"/>
  <c r="F26" i="5"/>
  <c r="L32" i="4"/>
  <c r="L44" i="4" s="1"/>
  <c r="M32" i="4"/>
  <c r="M45" i="4" s="1"/>
  <c r="G32" i="4"/>
  <c r="G39" i="4" s="1"/>
  <c r="D32" i="4"/>
  <c r="D36" i="4" s="1"/>
  <c r="L43" i="4"/>
  <c r="L37" i="4"/>
  <c r="C32" i="4"/>
  <c r="C35" i="4" s="1"/>
  <c r="L41" i="4"/>
  <c r="F32" i="4"/>
  <c r="F38" i="4" s="1"/>
  <c r="I32" i="4"/>
  <c r="I41" i="4" s="1"/>
  <c r="M39" i="4"/>
  <c r="J32" i="4"/>
  <c r="J42" i="4" s="1"/>
  <c r="L45" i="4"/>
  <c r="E32" i="4"/>
  <c r="E37" i="4" s="1"/>
  <c r="K32" i="4"/>
  <c r="K43" i="4" s="1"/>
  <c r="D40" i="4"/>
  <c r="F42" i="4"/>
  <c r="H32" i="4"/>
  <c r="H36" i="4" s="1"/>
  <c r="L39" i="4"/>
  <c r="E44" i="4"/>
  <c r="D41" i="4"/>
  <c r="L22" i="3"/>
  <c r="L25" i="3"/>
  <c r="G30" i="3"/>
  <c r="L29" i="3"/>
  <c r="C30" i="3"/>
  <c r="I30" i="3"/>
  <c r="L21" i="3"/>
  <c r="H30" i="3"/>
  <c r="L31" i="3"/>
  <c r="L27" i="3"/>
  <c r="D30" i="3"/>
  <c r="K30" i="3"/>
  <c r="J31" i="3"/>
  <c r="F31" i="3"/>
  <c r="H29" i="3"/>
  <c r="D29" i="3"/>
  <c r="K28" i="3"/>
  <c r="G28" i="3"/>
  <c r="C28" i="3"/>
  <c r="J27" i="3"/>
  <c r="F27" i="3"/>
  <c r="M26" i="3"/>
  <c r="I26" i="3"/>
  <c r="E26" i="3"/>
  <c r="H25" i="3"/>
  <c r="D25" i="3"/>
  <c r="K24" i="3"/>
  <c r="G24" i="3"/>
  <c r="C24" i="3"/>
  <c r="J23" i="3"/>
  <c r="F23" i="3"/>
  <c r="M22" i="3"/>
  <c r="I22" i="3"/>
  <c r="E22" i="3"/>
  <c r="H21" i="3"/>
  <c r="D21" i="3"/>
  <c r="I31" i="3"/>
  <c r="E31" i="3"/>
  <c r="G29" i="3"/>
  <c r="C29" i="3"/>
  <c r="F28" i="3"/>
  <c r="M27" i="3"/>
  <c r="E27" i="3"/>
  <c r="D26" i="3"/>
  <c r="K25" i="3"/>
  <c r="C25" i="3"/>
  <c r="J24" i="3"/>
  <c r="M23" i="3"/>
  <c r="I23" i="3"/>
  <c r="H22" i="3"/>
  <c r="K21" i="3"/>
  <c r="G21" i="3"/>
  <c r="K31" i="3"/>
  <c r="H31" i="3"/>
  <c r="D31" i="3"/>
  <c r="J29" i="3"/>
  <c r="F29" i="3"/>
  <c r="M28" i="3"/>
  <c r="I28" i="3"/>
  <c r="E28" i="3"/>
  <c r="H27" i="3"/>
  <c r="D27" i="3"/>
  <c r="K26" i="3"/>
  <c r="G26" i="3"/>
  <c r="C26" i="3"/>
  <c r="J25" i="3"/>
  <c r="F25" i="3"/>
  <c r="M24" i="3"/>
  <c r="I24" i="3"/>
  <c r="E24" i="3"/>
  <c r="H23" i="3"/>
  <c r="D23" i="3"/>
  <c r="K22" i="3"/>
  <c r="G22" i="3"/>
  <c r="C22" i="3"/>
  <c r="J21" i="3"/>
  <c r="F21" i="3"/>
  <c r="G31" i="3"/>
  <c r="M29" i="3"/>
  <c r="L28" i="3"/>
  <c r="K27" i="3"/>
  <c r="J26" i="3"/>
  <c r="I25" i="3"/>
  <c r="H24" i="3"/>
  <c r="G23" i="3"/>
  <c r="F22" i="3"/>
  <c r="E21" i="3"/>
  <c r="F17" i="3"/>
  <c r="F19" i="3" s="1"/>
  <c r="G19" i="3" s="1"/>
  <c r="H19" i="3" s="1"/>
  <c r="I19" i="3" s="1"/>
  <c r="J19" i="3" s="1"/>
  <c r="K19" i="3" s="1"/>
  <c r="L19" i="3" s="1"/>
  <c r="M19" i="3" s="1"/>
  <c r="D28" i="3"/>
  <c r="L24" i="3"/>
  <c r="C31" i="3"/>
  <c r="C23" i="3"/>
  <c r="E29" i="3"/>
  <c r="C27" i="3"/>
  <c r="J22" i="3"/>
  <c r="J30" i="3"/>
  <c r="I29" i="3"/>
  <c r="H28" i="3"/>
  <c r="G27" i="3"/>
  <c r="F26" i="3"/>
  <c r="E25" i="3"/>
  <c r="D24" i="3"/>
  <c r="M21" i="3"/>
  <c r="F30" i="3"/>
  <c r="M25" i="3"/>
  <c r="K23" i="3"/>
  <c r="I21" i="3"/>
  <c r="M30" i="3"/>
  <c r="C22" i="2"/>
  <c r="D21" i="2"/>
  <c r="I24" i="2"/>
  <c r="M26" i="2"/>
  <c r="C29" i="2"/>
  <c r="H31" i="2"/>
  <c r="G23" i="2"/>
  <c r="K22" i="2"/>
  <c r="K21" i="2"/>
  <c r="E25" i="2"/>
  <c r="F27" i="2"/>
  <c r="D29" i="2"/>
  <c r="F17" i="2"/>
  <c r="E21" i="2"/>
  <c r="I21" i="2"/>
  <c r="M21" i="2"/>
  <c r="F22" i="2"/>
  <c r="J22" i="2"/>
  <c r="C23" i="2"/>
  <c r="K23" i="2"/>
  <c r="D24" i="2"/>
  <c r="H24" i="2"/>
  <c r="L24" i="2"/>
  <c r="I25" i="2"/>
  <c r="M25" i="2"/>
  <c r="F26" i="2"/>
  <c r="J26" i="2"/>
  <c r="C27" i="2"/>
  <c r="G27" i="2"/>
  <c r="K27" i="2"/>
  <c r="D28" i="2"/>
  <c r="H28" i="2"/>
  <c r="L28" i="2"/>
  <c r="E29" i="2"/>
  <c r="I29" i="2"/>
  <c r="M29" i="2"/>
  <c r="F30" i="2"/>
  <c r="J30" i="2"/>
  <c r="C31" i="2"/>
  <c r="G31" i="2"/>
  <c r="K31" i="2"/>
  <c r="J21" i="2"/>
  <c r="H23" i="2"/>
  <c r="E24" i="2"/>
  <c r="M24" i="2"/>
  <c r="F25" i="2"/>
  <c r="J25" i="2"/>
  <c r="C26" i="2"/>
  <c r="G26" i="2"/>
  <c r="K26" i="2"/>
  <c r="D27" i="2"/>
  <c r="H27" i="2"/>
  <c r="L27" i="2"/>
  <c r="E28" i="2"/>
  <c r="I28" i="2"/>
  <c r="M28" i="2"/>
  <c r="F29" i="2"/>
  <c r="J29" i="2"/>
  <c r="C30" i="2"/>
  <c r="G30" i="2"/>
  <c r="K30" i="2"/>
  <c r="D31" i="2"/>
  <c r="L31" i="2"/>
  <c r="G22" i="2"/>
  <c r="L23" i="2"/>
  <c r="F19" i="2"/>
  <c r="G19" i="2" s="1"/>
  <c r="H19" i="2" s="1"/>
  <c r="I19" i="2" s="1"/>
  <c r="J19" i="2" s="1"/>
  <c r="K19" i="2" s="1"/>
  <c r="L19" i="2" s="1"/>
  <c r="M19" i="2" s="1"/>
  <c r="G21" i="2"/>
  <c r="H22" i="2"/>
  <c r="L22" i="2"/>
  <c r="I23" i="2"/>
  <c r="M23" i="2"/>
  <c r="J24" i="2"/>
  <c r="C25" i="2"/>
  <c r="K25" i="2"/>
  <c r="D26" i="2"/>
  <c r="L26" i="2"/>
  <c r="E27" i="2"/>
  <c r="M27" i="2"/>
  <c r="F28" i="2"/>
  <c r="G29" i="2"/>
  <c r="D30" i="2"/>
  <c r="H30" i="2"/>
  <c r="E31" i="2"/>
  <c r="I31" i="2"/>
  <c r="F21" i="2"/>
  <c r="D23" i="2"/>
  <c r="H21" i="2"/>
  <c r="L21" i="2"/>
  <c r="E22" i="2"/>
  <c r="I22" i="2"/>
  <c r="M22" i="2"/>
  <c r="F23" i="2"/>
  <c r="J23" i="2"/>
  <c r="C24" i="2"/>
  <c r="G24" i="2"/>
  <c r="K24" i="2"/>
  <c r="D25" i="2"/>
  <c r="H25" i="2"/>
  <c r="L25" i="2"/>
  <c r="E26" i="2"/>
  <c r="I26" i="2"/>
  <c r="J27" i="2"/>
  <c r="C28" i="2"/>
  <c r="G28" i="2"/>
  <c r="K28" i="2"/>
  <c r="H29" i="2"/>
  <c r="L29" i="2"/>
  <c r="E30" i="2"/>
  <c r="I30" i="2"/>
  <c r="M30" i="2"/>
  <c r="F31" i="2"/>
  <c r="C41" i="4" l="1"/>
  <c r="D45" i="4"/>
  <c r="M36" i="4"/>
  <c r="F32" i="5"/>
  <c r="F39" i="5" s="1"/>
  <c r="M43" i="4"/>
  <c r="M25" i="8"/>
  <c r="I31" i="8"/>
  <c r="M26" i="8"/>
  <c r="K31" i="8"/>
  <c r="H31" i="8"/>
  <c r="M30" i="8"/>
  <c r="M29" i="8"/>
  <c r="C31" i="8"/>
  <c r="L31" i="8"/>
  <c r="E29" i="8"/>
  <c r="K27" i="8"/>
  <c r="G23" i="8"/>
  <c r="J26" i="8"/>
  <c r="F22" i="8"/>
  <c r="G27" i="8"/>
  <c r="C23" i="8"/>
  <c r="I21" i="8"/>
  <c r="F17" i="8"/>
  <c r="F19" i="8" s="1"/>
  <c r="G19" i="8" s="1"/>
  <c r="H19" i="8" s="1"/>
  <c r="I19" i="8" s="1"/>
  <c r="J19" i="8" s="1"/>
  <c r="K19" i="8" s="1"/>
  <c r="L19" i="8" s="1"/>
  <c r="M19" i="8" s="1"/>
  <c r="I29" i="8"/>
  <c r="E25" i="8"/>
  <c r="C27" i="8"/>
  <c r="I25" i="8"/>
  <c r="E21" i="8"/>
  <c r="D28" i="8"/>
  <c r="K23" i="8"/>
  <c r="F30" i="8"/>
  <c r="H28" i="8"/>
  <c r="H24" i="8"/>
  <c r="C24" i="8"/>
  <c r="I24" i="8"/>
  <c r="C28" i="8"/>
  <c r="I28" i="8"/>
  <c r="J30" i="8"/>
  <c r="C22" i="8"/>
  <c r="H23" i="8"/>
  <c r="C26" i="8"/>
  <c r="H27" i="8"/>
  <c r="C30" i="8"/>
  <c r="G21" i="8"/>
  <c r="L26" i="8"/>
  <c r="C29" i="8"/>
  <c r="H30" i="8"/>
  <c r="H21" i="8"/>
  <c r="J23" i="8"/>
  <c r="F27" i="8"/>
  <c r="I30" i="8"/>
  <c r="E22" i="8"/>
  <c r="D25" i="8"/>
  <c r="D29" i="8"/>
  <c r="M24" i="8"/>
  <c r="J21" i="8"/>
  <c r="J25" i="8"/>
  <c r="J29" i="8"/>
  <c r="H22" i="8"/>
  <c r="D30" i="8"/>
  <c r="F23" i="8"/>
  <c r="E30" i="8"/>
  <c r="L28" i="8"/>
  <c r="L25" i="8"/>
  <c r="L21" i="8"/>
  <c r="J24" i="8"/>
  <c r="E24" i="8"/>
  <c r="E28" i="8"/>
  <c r="G22" i="8"/>
  <c r="L23" i="8"/>
  <c r="G26" i="8"/>
  <c r="L27" i="8"/>
  <c r="G30" i="8"/>
  <c r="K21" i="8"/>
  <c r="I23" i="8"/>
  <c r="K25" i="8"/>
  <c r="E27" i="8"/>
  <c r="G29" i="8"/>
  <c r="L29" i="8"/>
  <c r="J22" i="8"/>
  <c r="E26" i="8"/>
  <c r="K24" i="8"/>
  <c r="K28" i="8"/>
  <c r="F28" i="8"/>
  <c r="L24" i="8"/>
  <c r="F21" i="8"/>
  <c r="K22" i="8"/>
  <c r="F25" i="8"/>
  <c r="K26" i="8"/>
  <c r="F29" i="8"/>
  <c r="K30" i="8"/>
  <c r="D26" i="8"/>
  <c r="I22" i="8"/>
  <c r="H25" i="8"/>
  <c r="H29" i="8"/>
  <c r="L22" i="8"/>
  <c r="D24" i="8"/>
  <c r="J27" i="8"/>
  <c r="G24" i="8"/>
  <c r="G28" i="8"/>
  <c r="M28" i="8"/>
  <c r="F26" i="8"/>
  <c r="D23" i="8"/>
  <c r="D27" i="8"/>
  <c r="C25" i="8"/>
  <c r="M27" i="8"/>
  <c r="D21" i="8"/>
  <c r="I26" i="8"/>
  <c r="D31" i="8"/>
  <c r="J31" i="8"/>
  <c r="M23" i="8"/>
  <c r="G31" i="8"/>
  <c r="M21" i="8"/>
  <c r="E31" i="8"/>
  <c r="F31" i="8"/>
  <c r="D32" i="7"/>
  <c r="D36" i="7" s="1"/>
  <c r="K32" i="7"/>
  <c r="K43" i="7" s="1"/>
  <c r="M32" i="7"/>
  <c r="M45" i="7" s="1"/>
  <c r="H32" i="7"/>
  <c r="H40" i="7" s="1"/>
  <c r="I32" i="7"/>
  <c r="I41" i="7" s="1"/>
  <c r="L32" i="7"/>
  <c r="L44" i="7" s="1"/>
  <c r="E32" i="7"/>
  <c r="E37" i="7" s="1"/>
  <c r="D39" i="7"/>
  <c r="C32" i="7"/>
  <c r="C35" i="7" s="1"/>
  <c r="C39" i="7"/>
  <c r="L43" i="7"/>
  <c r="G32" i="7"/>
  <c r="G41" i="7" s="1"/>
  <c r="E36" i="7"/>
  <c r="J32" i="7"/>
  <c r="J42" i="7" s="1"/>
  <c r="M41" i="7"/>
  <c r="C45" i="7"/>
  <c r="F32" i="7"/>
  <c r="F38" i="7" s="1"/>
  <c r="L37" i="7"/>
  <c r="J25" i="6"/>
  <c r="G22" i="6"/>
  <c r="D25" i="6"/>
  <c r="G23" i="6"/>
  <c r="G30" i="6"/>
  <c r="G21" i="6"/>
  <c r="G28" i="6"/>
  <c r="E25" i="6"/>
  <c r="M25" i="6"/>
  <c r="C25" i="6"/>
  <c r="H25" i="6"/>
  <c r="I25" i="6"/>
  <c r="G27" i="6"/>
  <c r="K31" i="6"/>
  <c r="C23" i="6"/>
  <c r="I21" i="6"/>
  <c r="F17" i="6"/>
  <c r="F19" i="6" s="1"/>
  <c r="G19" i="6" s="1"/>
  <c r="H19" i="6" s="1"/>
  <c r="I19" i="6" s="1"/>
  <c r="J19" i="6" s="1"/>
  <c r="K19" i="6" s="1"/>
  <c r="L19" i="6" s="1"/>
  <c r="M19" i="6" s="1"/>
  <c r="M29" i="6"/>
  <c r="C27" i="6"/>
  <c r="E21" i="6"/>
  <c r="J30" i="6"/>
  <c r="K27" i="6"/>
  <c r="C31" i="6"/>
  <c r="I29" i="6"/>
  <c r="K23" i="6"/>
  <c r="E29" i="6"/>
  <c r="M21" i="6"/>
  <c r="F22" i="6"/>
  <c r="L21" i="6"/>
  <c r="D28" i="6"/>
  <c r="J24" i="6"/>
  <c r="E24" i="6"/>
  <c r="J22" i="6"/>
  <c r="K28" i="6"/>
  <c r="F28" i="6"/>
  <c r="H24" i="6"/>
  <c r="L23" i="6"/>
  <c r="D27" i="6"/>
  <c r="J29" i="6"/>
  <c r="D31" i="6"/>
  <c r="L22" i="6"/>
  <c r="D26" i="6"/>
  <c r="E31" i="6"/>
  <c r="H21" i="6"/>
  <c r="E26" i="6"/>
  <c r="H29" i="6"/>
  <c r="K26" i="6"/>
  <c r="H22" i="6"/>
  <c r="D21" i="6"/>
  <c r="F31" i="6"/>
  <c r="H28" i="6"/>
  <c r="M26" i="6"/>
  <c r="K24" i="6"/>
  <c r="M22" i="6"/>
  <c r="D24" i="6"/>
  <c r="M28" i="6"/>
  <c r="L28" i="6"/>
  <c r="F21" i="6"/>
  <c r="K22" i="6"/>
  <c r="C26" i="6"/>
  <c r="H27" i="6"/>
  <c r="C30" i="6"/>
  <c r="H31" i="6"/>
  <c r="K21" i="6"/>
  <c r="M27" i="6"/>
  <c r="D30" i="6"/>
  <c r="I31" i="6"/>
  <c r="E22" i="6"/>
  <c r="I26" i="6"/>
  <c r="E30" i="6"/>
  <c r="F26" i="6"/>
  <c r="C24" i="6"/>
  <c r="J23" i="6"/>
  <c r="K30" i="6"/>
  <c r="M23" i="6"/>
  <c r="G29" i="6"/>
  <c r="F23" i="6"/>
  <c r="L24" i="6"/>
  <c r="M30" i="6"/>
  <c r="M24" i="6"/>
  <c r="J27" i="6"/>
  <c r="L29" i="6"/>
  <c r="C28" i="6"/>
  <c r="I28" i="6"/>
  <c r="F30" i="6"/>
  <c r="J21" i="6"/>
  <c r="D23" i="6"/>
  <c r="L27" i="6"/>
  <c r="L31" i="6"/>
  <c r="I23" i="6"/>
  <c r="L26" i="6"/>
  <c r="C29" i="6"/>
  <c r="H30" i="6"/>
  <c r="I22" i="6"/>
  <c r="F27" i="6"/>
  <c r="I30" i="6"/>
  <c r="J26" i="6"/>
  <c r="I24" i="6"/>
  <c r="J31" i="6"/>
  <c r="E28" i="6"/>
  <c r="C22" i="6"/>
  <c r="H23" i="6"/>
  <c r="F29" i="6"/>
  <c r="E27" i="6"/>
  <c r="D29" i="6"/>
  <c r="G31" i="6"/>
  <c r="F25" i="6"/>
  <c r="K25" i="6"/>
  <c r="G26" i="6"/>
  <c r="G24" i="6"/>
  <c r="J32" i="5"/>
  <c r="J41" i="5" s="1"/>
  <c r="C32" i="5"/>
  <c r="C44" i="5" s="1"/>
  <c r="M32" i="5"/>
  <c r="M38" i="5" s="1"/>
  <c r="F38" i="5"/>
  <c r="F42" i="5"/>
  <c r="J42" i="5"/>
  <c r="J35" i="5"/>
  <c r="C36" i="5"/>
  <c r="M44" i="5"/>
  <c r="L32" i="5"/>
  <c r="L41" i="5" s="1"/>
  <c r="M42" i="5"/>
  <c r="G32" i="5"/>
  <c r="G42" i="5" s="1"/>
  <c r="C39" i="5"/>
  <c r="K32" i="5"/>
  <c r="J43" i="5"/>
  <c r="I32" i="5"/>
  <c r="I42" i="5" s="1"/>
  <c r="D32" i="5"/>
  <c r="D42" i="5" s="1"/>
  <c r="J38" i="5"/>
  <c r="J36" i="5"/>
  <c r="H32" i="5"/>
  <c r="H45" i="5" s="1"/>
  <c r="E32" i="5"/>
  <c r="E39" i="5" s="1"/>
  <c r="K42" i="4"/>
  <c r="C42" i="4"/>
  <c r="K36" i="4"/>
  <c r="G44" i="4"/>
  <c r="G38" i="4"/>
  <c r="D44" i="4"/>
  <c r="I43" i="4"/>
  <c r="L36" i="4"/>
  <c r="G45" i="4"/>
  <c r="G36" i="4"/>
  <c r="G42" i="4"/>
  <c r="G35" i="4"/>
  <c r="G40" i="4"/>
  <c r="M37" i="4"/>
  <c r="E35" i="4"/>
  <c r="M40" i="4"/>
  <c r="M41" i="4"/>
  <c r="M42" i="4"/>
  <c r="E41" i="4"/>
  <c r="E40" i="4"/>
  <c r="H35" i="4"/>
  <c r="I39" i="4"/>
  <c r="H41" i="4"/>
  <c r="C43" i="4"/>
  <c r="I35" i="4"/>
  <c r="C38" i="4"/>
  <c r="C40" i="4"/>
  <c r="M38" i="4"/>
  <c r="J36" i="4"/>
  <c r="D43" i="4"/>
  <c r="M44" i="4"/>
  <c r="L38" i="4"/>
  <c r="L42" i="4"/>
  <c r="K37" i="4"/>
  <c r="J37" i="4"/>
  <c r="J44" i="4"/>
  <c r="J43" i="4"/>
  <c r="F41" i="4"/>
  <c r="H45" i="4"/>
  <c r="H40" i="4"/>
  <c r="F35" i="4"/>
  <c r="E42" i="4"/>
  <c r="I36" i="4"/>
  <c r="D42" i="4"/>
  <c r="F36" i="4"/>
  <c r="J39" i="4"/>
  <c r="K38" i="4"/>
  <c r="G41" i="4"/>
  <c r="I38" i="4"/>
  <c r="F43" i="4"/>
  <c r="E36" i="4"/>
  <c r="C39" i="4"/>
  <c r="E43" i="4"/>
  <c r="G37" i="4"/>
  <c r="C44" i="4"/>
  <c r="H38" i="4"/>
  <c r="K45" i="4"/>
  <c r="K40" i="4"/>
  <c r="J45" i="4"/>
  <c r="F39" i="4"/>
  <c r="J41" i="4"/>
  <c r="F45" i="4"/>
  <c r="H39" i="4"/>
  <c r="K39" i="4"/>
  <c r="J40" i="4"/>
  <c r="E38" i="4"/>
  <c r="E45" i="4"/>
  <c r="I40" i="4"/>
  <c r="I45" i="4"/>
  <c r="K41" i="4"/>
  <c r="L35" i="4"/>
  <c r="C36" i="4"/>
  <c r="H44" i="4"/>
  <c r="K35" i="4"/>
  <c r="H42" i="4"/>
  <c r="D38" i="4"/>
  <c r="D37" i="4"/>
  <c r="J35" i="4"/>
  <c r="F37" i="4"/>
  <c r="F44" i="4"/>
  <c r="K44" i="4"/>
  <c r="D35" i="4"/>
  <c r="I37" i="4"/>
  <c r="C45" i="4"/>
  <c r="E39" i="4"/>
  <c r="I42" i="4"/>
  <c r="J38" i="4"/>
  <c r="C37" i="4"/>
  <c r="H37" i="4"/>
  <c r="H43" i="4"/>
  <c r="D39" i="4"/>
  <c r="G43" i="4"/>
  <c r="F40" i="4"/>
  <c r="M35" i="4"/>
  <c r="I44" i="4"/>
  <c r="L40" i="4"/>
  <c r="F32" i="3"/>
  <c r="F38" i="3" s="1"/>
  <c r="K32" i="3"/>
  <c r="K43" i="3" s="1"/>
  <c r="C42" i="3"/>
  <c r="J32" i="3"/>
  <c r="J42" i="3" s="1"/>
  <c r="J40" i="3"/>
  <c r="H32" i="3"/>
  <c r="H40" i="3" s="1"/>
  <c r="I32" i="3"/>
  <c r="I41" i="3" s="1"/>
  <c r="M32" i="3"/>
  <c r="M45" i="3" s="1"/>
  <c r="E35" i="3"/>
  <c r="E32" i="3"/>
  <c r="E41" i="3" s="1"/>
  <c r="M43" i="3"/>
  <c r="C32" i="3"/>
  <c r="C37" i="3" s="1"/>
  <c r="F39" i="3"/>
  <c r="G32" i="3"/>
  <c r="G45" i="3" s="1"/>
  <c r="M37" i="3"/>
  <c r="D32" i="3"/>
  <c r="D36" i="3" s="1"/>
  <c r="M36" i="3"/>
  <c r="L32" i="3"/>
  <c r="G32" i="2"/>
  <c r="G35" i="2" s="1"/>
  <c r="M32" i="2"/>
  <c r="M43" i="2" s="1"/>
  <c r="F32" i="2"/>
  <c r="F42" i="2" s="1"/>
  <c r="J32" i="2"/>
  <c r="J35" i="2" s="1"/>
  <c r="I32" i="2"/>
  <c r="I36" i="2" s="1"/>
  <c r="K32" i="2"/>
  <c r="K45" i="2" s="1"/>
  <c r="G42" i="2"/>
  <c r="L32" i="2"/>
  <c r="L44" i="2" s="1"/>
  <c r="L41" i="2"/>
  <c r="G40" i="2"/>
  <c r="D32" i="2"/>
  <c r="D37" i="2" s="1"/>
  <c r="E32" i="2"/>
  <c r="E40" i="2" s="1"/>
  <c r="C32" i="2"/>
  <c r="C40" i="2" s="1"/>
  <c r="L39" i="2"/>
  <c r="G38" i="2"/>
  <c r="H32" i="2"/>
  <c r="H43" i="2" s="1"/>
  <c r="I45" i="2"/>
  <c r="G43" i="2"/>
  <c r="L40" i="2"/>
  <c r="H36" i="2"/>
  <c r="G36" i="2"/>
  <c r="G44" i="2"/>
  <c r="H41" i="2"/>
  <c r="L42" i="2"/>
  <c r="G41" i="2"/>
  <c r="D38" i="2"/>
  <c r="F36" i="2" l="1"/>
  <c r="F44" i="2"/>
  <c r="L43" i="2"/>
  <c r="F40" i="2"/>
  <c r="L37" i="2"/>
  <c r="F41" i="3"/>
  <c r="C37" i="5"/>
  <c r="C42" i="5"/>
  <c r="F40" i="5"/>
  <c r="C38" i="5"/>
  <c r="C43" i="5"/>
  <c r="F44" i="5"/>
  <c r="M37" i="5"/>
  <c r="F35" i="5"/>
  <c r="F43" i="5"/>
  <c r="C36" i="7"/>
  <c r="L39" i="7"/>
  <c r="C40" i="7"/>
  <c r="K41" i="7"/>
  <c r="E38" i="2"/>
  <c r="F45" i="2"/>
  <c r="L36" i="2"/>
  <c r="F42" i="3"/>
  <c r="F45" i="3"/>
  <c r="C45" i="5"/>
  <c r="M40" i="5"/>
  <c r="M43" i="5"/>
  <c r="M45" i="5"/>
  <c r="F37" i="5"/>
  <c r="F45" i="5"/>
  <c r="L38" i="7"/>
  <c r="C37" i="7"/>
  <c r="C38" i="7"/>
  <c r="F35" i="3"/>
  <c r="F36" i="5"/>
  <c r="C41" i="5"/>
  <c r="C35" i="5"/>
  <c r="F41" i="5"/>
  <c r="K32" i="8"/>
  <c r="K43" i="8" s="1"/>
  <c r="I32" i="8"/>
  <c r="I41" i="8" s="1"/>
  <c r="L32" i="8"/>
  <c r="L44" i="8" s="1"/>
  <c r="J32" i="8"/>
  <c r="J42" i="8" s="1"/>
  <c r="H32" i="8"/>
  <c r="H40" i="8" s="1"/>
  <c r="G32" i="8"/>
  <c r="G39" i="8" s="1"/>
  <c r="E32" i="8"/>
  <c r="E37" i="8" s="1"/>
  <c r="K41" i="8"/>
  <c r="F32" i="8"/>
  <c r="F38" i="8" s="1"/>
  <c r="F35" i="8"/>
  <c r="M32" i="8"/>
  <c r="M41" i="8" s="1"/>
  <c r="E41" i="8"/>
  <c r="I45" i="8"/>
  <c r="D32" i="8"/>
  <c r="D36" i="8" s="1"/>
  <c r="K44" i="8"/>
  <c r="K36" i="8"/>
  <c r="K42" i="8"/>
  <c r="C32" i="8"/>
  <c r="C35" i="8" s="1"/>
  <c r="F36" i="8"/>
  <c r="E43" i="8"/>
  <c r="K45" i="8"/>
  <c r="E38" i="7"/>
  <c r="E43" i="7"/>
  <c r="K45" i="7"/>
  <c r="D41" i="7"/>
  <c r="D43" i="7"/>
  <c r="K42" i="7"/>
  <c r="M40" i="7"/>
  <c r="G36" i="7"/>
  <c r="K44" i="7"/>
  <c r="M36" i="7"/>
  <c r="H41" i="7"/>
  <c r="K39" i="7"/>
  <c r="L41" i="7"/>
  <c r="K40" i="7"/>
  <c r="H44" i="7"/>
  <c r="H42" i="7"/>
  <c r="M44" i="7"/>
  <c r="H36" i="7"/>
  <c r="H45" i="7"/>
  <c r="G37" i="7"/>
  <c r="K37" i="7"/>
  <c r="K38" i="7"/>
  <c r="H43" i="7"/>
  <c r="K36" i="7"/>
  <c r="K35" i="7"/>
  <c r="F40" i="7"/>
  <c r="F45" i="7"/>
  <c r="L42" i="7"/>
  <c r="L45" i="7"/>
  <c r="F42" i="7"/>
  <c r="E44" i="7"/>
  <c r="F35" i="7"/>
  <c r="I43" i="7"/>
  <c r="G45" i="7"/>
  <c r="L35" i="7"/>
  <c r="J39" i="7"/>
  <c r="J40" i="7"/>
  <c r="I40" i="7"/>
  <c r="I42" i="7"/>
  <c r="F43" i="7"/>
  <c r="D40" i="7"/>
  <c r="D44" i="7"/>
  <c r="I44" i="7"/>
  <c r="G39" i="7"/>
  <c r="G35" i="7"/>
  <c r="H39" i="7"/>
  <c r="M39" i="7"/>
  <c r="M38" i="7"/>
  <c r="J36" i="7"/>
  <c r="I37" i="7"/>
  <c r="G42" i="7"/>
  <c r="G44" i="7"/>
  <c r="C44" i="7"/>
  <c r="C41" i="7"/>
  <c r="E35" i="7"/>
  <c r="J43" i="7"/>
  <c r="M42" i="7"/>
  <c r="E41" i="7"/>
  <c r="G40" i="7"/>
  <c r="M43" i="7"/>
  <c r="J44" i="7"/>
  <c r="C43" i="7"/>
  <c r="E40" i="7"/>
  <c r="D42" i="7"/>
  <c r="E42" i="7"/>
  <c r="M37" i="7"/>
  <c r="D35" i="7"/>
  <c r="J41" i="7"/>
  <c r="G38" i="7"/>
  <c r="J38" i="7"/>
  <c r="I36" i="7"/>
  <c r="G43" i="7"/>
  <c r="F37" i="7"/>
  <c r="I38" i="7"/>
  <c r="I39" i="7"/>
  <c r="F41" i="7"/>
  <c r="D38" i="7"/>
  <c r="J37" i="7"/>
  <c r="H38" i="7"/>
  <c r="F36" i="7"/>
  <c r="J35" i="7"/>
  <c r="D45" i="7"/>
  <c r="F44" i="7"/>
  <c r="E39" i="7"/>
  <c r="H37" i="7"/>
  <c r="I35" i="7"/>
  <c r="H35" i="7"/>
  <c r="F39" i="7"/>
  <c r="D37" i="7"/>
  <c r="M35" i="7"/>
  <c r="J45" i="7"/>
  <c r="E45" i="7"/>
  <c r="I45" i="7"/>
  <c r="C42" i="7"/>
  <c r="L40" i="7"/>
  <c r="L36" i="7"/>
  <c r="G32" i="6"/>
  <c r="G43" i="6" s="1"/>
  <c r="K32" i="6"/>
  <c r="K43" i="6" s="1"/>
  <c r="H32" i="6"/>
  <c r="H40" i="6" s="1"/>
  <c r="E32" i="6"/>
  <c r="E37" i="6" s="1"/>
  <c r="I32" i="6"/>
  <c r="I41" i="6" s="1"/>
  <c r="C32" i="6"/>
  <c r="C35" i="6" s="1"/>
  <c r="D32" i="6"/>
  <c r="D35" i="6" s="1"/>
  <c r="L32" i="6"/>
  <c r="L37" i="6" s="1"/>
  <c r="M32" i="6"/>
  <c r="M45" i="6" s="1"/>
  <c r="C45" i="6"/>
  <c r="C37" i="6"/>
  <c r="G41" i="6"/>
  <c r="G40" i="6"/>
  <c r="G38" i="6"/>
  <c r="G45" i="6"/>
  <c r="I36" i="6"/>
  <c r="I37" i="6"/>
  <c r="J32" i="6"/>
  <c r="J36" i="6" s="1"/>
  <c r="D44" i="6"/>
  <c r="C44" i="6"/>
  <c r="F32" i="6"/>
  <c r="F38" i="6" s="1"/>
  <c r="D40" i="6"/>
  <c r="D41" i="6"/>
  <c r="G42" i="6"/>
  <c r="C40" i="5"/>
  <c r="J44" i="5"/>
  <c r="M39" i="5"/>
  <c r="M35" i="5"/>
  <c r="J39" i="5"/>
  <c r="J37" i="5"/>
  <c r="J40" i="5"/>
  <c r="J45" i="5"/>
  <c r="M36" i="5"/>
  <c r="H37" i="5"/>
  <c r="E38" i="5"/>
  <c r="D43" i="5"/>
  <c r="M41" i="5"/>
  <c r="E35" i="5"/>
  <c r="H39" i="5"/>
  <c r="D41" i="5"/>
  <c r="H43" i="5"/>
  <c r="D35" i="5"/>
  <c r="G41" i="5"/>
  <c r="G36" i="5"/>
  <c r="H41" i="5"/>
  <c r="D38" i="5"/>
  <c r="K39" i="5"/>
  <c r="K42" i="5"/>
  <c r="K44" i="5"/>
  <c r="K36" i="5"/>
  <c r="K43" i="5"/>
  <c r="K40" i="5"/>
  <c r="I39" i="5"/>
  <c r="E44" i="5"/>
  <c r="E45" i="5"/>
  <c r="E41" i="5"/>
  <c r="E43" i="5"/>
  <c r="E40" i="5"/>
  <c r="E36" i="5"/>
  <c r="E37" i="5"/>
  <c r="I35" i="5"/>
  <c r="K41" i="5"/>
  <c r="K37" i="5"/>
  <c r="L45" i="5"/>
  <c r="G35" i="5"/>
  <c r="G37" i="5"/>
  <c r="L35" i="5"/>
  <c r="I38" i="5"/>
  <c r="L42" i="5"/>
  <c r="I43" i="5"/>
  <c r="G38" i="5"/>
  <c r="G44" i="5"/>
  <c r="G40" i="5"/>
  <c r="G39" i="5"/>
  <c r="G43" i="5"/>
  <c r="I41" i="5"/>
  <c r="I36" i="5"/>
  <c r="I44" i="5"/>
  <c r="I37" i="5"/>
  <c r="I40" i="5"/>
  <c r="I45" i="5"/>
  <c r="K38" i="5"/>
  <c r="L40" i="5"/>
  <c r="L36" i="5"/>
  <c r="L44" i="5"/>
  <c r="L38" i="5"/>
  <c r="L43" i="5"/>
  <c r="L39" i="5"/>
  <c r="L37" i="5"/>
  <c r="H44" i="5"/>
  <c r="H38" i="5"/>
  <c r="H35" i="5"/>
  <c r="H40" i="5"/>
  <c r="H36" i="5"/>
  <c r="E42" i="5"/>
  <c r="D44" i="5"/>
  <c r="D40" i="5"/>
  <c r="D36" i="5"/>
  <c r="K45" i="5"/>
  <c r="D39" i="5"/>
  <c r="K35" i="5"/>
  <c r="G45" i="5"/>
  <c r="D45" i="5"/>
  <c r="H42" i="5"/>
  <c r="D37" i="5"/>
  <c r="N40" i="4"/>
  <c r="N36" i="4"/>
  <c r="N38" i="4"/>
  <c r="N35" i="4"/>
  <c r="N43" i="4"/>
  <c r="N42" i="4"/>
  <c r="N41" i="4"/>
  <c r="N39" i="4"/>
  <c r="N37" i="4"/>
  <c r="N45" i="4"/>
  <c r="N44" i="4"/>
  <c r="J43" i="3"/>
  <c r="J41" i="3"/>
  <c r="D35" i="3"/>
  <c r="J36" i="3"/>
  <c r="J45" i="3"/>
  <c r="E42" i="3"/>
  <c r="J44" i="3"/>
  <c r="J37" i="3"/>
  <c r="E40" i="3"/>
  <c r="J38" i="3"/>
  <c r="M38" i="3"/>
  <c r="F40" i="3"/>
  <c r="F36" i="3"/>
  <c r="C39" i="3"/>
  <c r="H43" i="3"/>
  <c r="D43" i="3"/>
  <c r="M35" i="3"/>
  <c r="E38" i="3"/>
  <c r="J35" i="3"/>
  <c r="F44" i="3"/>
  <c r="H42" i="3"/>
  <c r="F43" i="3"/>
  <c r="J39" i="3"/>
  <c r="G41" i="3"/>
  <c r="I38" i="3"/>
  <c r="K41" i="3"/>
  <c r="I43" i="3"/>
  <c r="D40" i="3"/>
  <c r="D45" i="3"/>
  <c r="H37" i="3"/>
  <c r="I40" i="3"/>
  <c r="M42" i="3"/>
  <c r="C41" i="3"/>
  <c r="K42" i="3"/>
  <c r="C38" i="3"/>
  <c r="K39" i="3"/>
  <c r="G40" i="3"/>
  <c r="M44" i="3"/>
  <c r="K38" i="3"/>
  <c r="D41" i="3"/>
  <c r="K37" i="3"/>
  <c r="G42" i="3"/>
  <c r="E36" i="3"/>
  <c r="H41" i="3"/>
  <c r="K36" i="3"/>
  <c r="G37" i="3"/>
  <c r="E39" i="3"/>
  <c r="F37" i="3"/>
  <c r="G39" i="3"/>
  <c r="G44" i="3"/>
  <c r="L37" i="3"/>
  <c r="L43" i="3"/>
  <c r="L39" i="3"/>
  <c r="L44" i="3"/>
  <c r="L40" i="3"/>
  <c r="L36" i="3"/>
  <c r="C35" i="3"/>
  <c r="C44" i="3"/>
  <c r="C45" i="3"/>
  <c r="H44" i="3"/>
  <c r="I36" i="3"/>
  <c r="I37" i="3"/>
  <c r="L42" i="3"/>
  <c r="L41" i="3"/>
  <c r="G43" i="3"/>
  <c r="G36" i="3"/>
  <c r="L45" i="3"/>
  <c r="M40" i="3"/>
  <c r="E45" i="3"/>
  <c r="H36" i="3"/>
  <c r="C40" i="3"/>
  <c r="D42" i="3"/>
  <c r="N42" i="3" s="1"/>
  <c r="M39" i="3"/>
  <c r="L38" i="3"/>
  <c r="I42" i="3"/>
  <c r="I39" i="3"/>
  <c r="L35" i="3"/>
  <c r="G38" i="3"/>
  <c r="C43" i="3"/>
  <c r="G35" i="3"/>
  <c r="K40" i="3"/>
  <c r="C36" i="3"/>
  <c r="E37" i="3"/>
  <c r="E44" i="3"/>
  <c r="I35" i="3"/>
  <c r="H35" i="3"/>
  <c r="D44" i="3"/>
  <c r="H39" i="3"/>
  <c r="I45" i="3"/>
  <c r="D37" i="3"/>
  <c r="H38" i="3"/>
  <c r="K35" i="3"/>
  <c r="K44" i="3"/>
  <c r="D39" i="3"/>
  <c r="M41" i="3"/>
  <c r="K45" i="3"/>
  <c r="E43" i="3"/>
  <c r="I44" i="3"/>
  <c r="H45" i="3"/>
  <c r="D38" i="3"/>
  <c r="G45" i="2"/>
  <c r="L35" i="2"/>
  <c r="M38" i="2"/>
  <c r="M36" i="2"/>
  <c r="K44" i="2"/>
  <c r="K41" i="2"/>
  <c r="F37" i="2"/>
  <c r="F35" i="2"/>
  <c r="J44" i="2"/>
  <c r="K38" i="2"/>
  <c r="J40" i="2"/>
  <c r="M39" i="2"/>
  <c r="M42" i="2"/>
  <c r="J38" i="2"/>
  <c r="J36" i="2"/>
  <c r="F43" i="2"/>
  <c r="M35" i="2"/>
  <c r="H35" i="2"/>
  <c r="C43" i="2"/>
  <c r="C35" i="2"/>
  <c r="C36" i="2"/>
  <c r="H38" i="2"/>
  <c r="D44" i="2"/>
  <c r="K43" i="2"/>
  <c r="K35" i="2"/>
  <c r="K36" i="2"/>
  <c r="C37" i="2"/>
  <c r="I43" i="2"/>
  <c r="J42" i="2"/>
  <c r="J45" i="2"/>
  <c r="J43" i="2"/>
  <c r="M41" i="2"/>
  <c r="E36" i="2"/>
  <c r="K42" i="2"/>
  <c r="K37" i="2"/>
  <c r="H42" i="2"/>
  <c r="J39" i="2"/>
  <c r="M37" i="2"/>
  <c r="H39" i="2"/>
  <c r="C42" i="2"/>
  <c r="E35" i="2"/>
  <c r="D35" i="2"/>
  <c r="D36" i="2"/>
  <c r="D43" i="2"/>
  <c r="C39" i="2"/>
  <c r="I35" i="2"/>
  <c r="L38" i="2"/>
  <c r="F39" i="2"/>
  <c r="D45" i="2"/>
  <c r="H44" i="2"/>
  <c r="J37" i="2"/>
  <c r="I44" i="2"/>
  <c r="I39" i="2"/>
  <c r="D41" i="2"/>
  <c r="L45" i="2"/>
  <c r="D40" i="2"/>
  <c r="N40" i="2" s="1"/>
  <c r="J41" i="2"/>
  <c r="E39" i="2"/>
  <c r="E37" i="2"/>
  <c r="I38" i="2"/>
  <c r="I41" i="2"/>
  <c r="C45" i="2"/>
  <c r="K40" i="2"/>
  <c r="I37" i="2"/>
  <c r="D39" i="2"/>
  <c r="I42" i="2"/>
  <c r="H40" i="2"/>
  <c r="H45" i="2"/>
  <c r="E43" i="2"/>
  <c r="E41" i="2"/>
  <c r="E44" i="2"/>
  <c r="D42" i="2"/>
  <c r="E42" i="2"/>
  <c r="K39" i="2"/>
  <c r="F41" i="2"/>
  <c r="F38" i="2"/>
  <c r="I40" i="2"/>
  <c r="M40" i="2"/>
  <c r="M45" i="2"/>
  <c r="C41" i="2"/>
  <c r="N41" i="2" s="1"/>
  <c r="H37" i="2"/>
  <c r="C44" i="2"/>
  <c r="G37" i="2"/>
  <c r="G39" i="2"/>
  <c r="E45" i="2"/>
  <c r="C38" i="2"/>
  <c r="M44" i="2"/>
  <c r="M43" i="6" l="1"/>
  <c r="J44" i="6"/>
  <c r="J43" i="6"/>
  <c r="I44" i="8"/>
  <c r="I42" i="8"/>
  <c r="J37" i="6"/>
  <c r="E40" i="6"/>
  <c r="M39" i="6"/>
  <c r="I37" i="8"/>
  <c r="G38" i="8"/>
  <c r="J35" i="6"/>
  <c r="M35" i="6"/>
  <c r="I39" i="8"/>
  <c r="C44" i="8"/>
  <c r="G36" i="8"/>
  <c r="G43" i="8"/>
  <c r="G41" i="8"/>
  <c r="M44" i="8"/>
  <c r="M43" i="8"/>
  <c r="I38" i="8"/>
  <c r="G40" i="8"/>
  <c r="G37" i="8"/>
  <c r="I36" i="8"/>
  <c r="C42" i="8"/>
  <c r="L41" i="8"/>
  <c r="F39" i="8"/>
  <c r="M38" i="8"/>
  <c r="F45" i="8"/>
  <c r="F41" i="8"/>
  <c r="E45" i="8"/>
  <c r="E35" i="8"/>
  <c r="I40" i="8"/>
  <c r="C43" i="8"/>
  <c r="C45" i="8"/>
  <c r="M37" i="8"/>
  <c r="C39" i="8"/>
  <c r="M39" i="8"/>
  <c r="I43" i="8"/>
  <c r="K39" i="8"/>
  <c r="C40" i="8"/>
  <c r="I35" i="8"/>
  <c r="K35" i="8"/>
  <c r="D37" i="8"/>
  <c r="M40" i="8"/>
  <c r="D41" i="8"/>
  <c r="K40" i="8"/>
  <c r="K37" i="8"/>
  <c r="F43" i="8"/>
  <c r="L37" i="8"/>
  <c r="H36" i="8"/>
  <c r="J43" i="8"/>
  <c r="H35" i="8"/>
  <c r="D44" i="8"/>
  <c r="D40" i="8"/>
  <c r="C37" i="8"/>
  <c r="D38" i="8"/>
  <c r="J40" i="8"/>
  <c r="J41" i="8"/>
  <c r="C36" i="8"/>
  <c r="H44" i="8"/>
  <c r="L42" i="8"/>
  <c r="L43" i="8"/>
  <c r="H43" i="8"/>
  <c r="D35" i="8"/>
  <c r="D39" i="8"/>
  <c r="L38" i="8"/>
  <c r="M35" i="8"/>
  <c r="C41" i="8"/>
  <c r="J38" i="8"/>
  <c r="H39" i="8"/>
  <c r="H45" i="8"/>
  <c r="H42" i="8"/>
  <c r="G35" i="8"/>
  <c r="E36" i="8"/>
  <c r="L39" i="8"/>
  <c r="J36" i="8"/>
  <c r="L36" i="8"/>
  <c r="G45" i="8"/>
  <c r="D42" i="8"/>
  <c r="J37" i="8"/>
  <c r="G44" i="8"/>
  <c r="M42" i="8"/>
  <c r="C38" i="8"/>
  <c r="D43" i="8"/>
  <c r="L40" i="8"/>
  <c r="H37" i="8"/>
  <c r="L35" i="8"/>
  <c r="F44" i="8"/>
  <c r="E38" i="8"/>
  <c r="E39" i="8"/>
  <c r="F37" i="8"/>
  <c r="M36" i="8"/>
  <c r="M45" i="8"/>
  <c r="J44" i="8"/>
  <c r="F40" i="8"/>
  <c r="J35" i="8"/>
  <c r="E42" i="8"/>
  <c r="F42" i="8"/>
  <c r="G42" i="8"/>
  <c r="L45" i="8"/>
  <c r="H38" i="8"/>
  <c r="J39" i="8"/>
  <c r="E40" i="8"/>
  <c r="D45" i="8"/>
  <c r="H41" i="8"/>
  <c r="E44" i="8"/>
  <c r="K38" i="8"/>
  <c r="J45" i="8"/>
  <c r="N38" i="7"/>
  <c r="N40" i="7"/>
  <c r="N36" i="7"/>
  <c r="N45" i="7"/>
  <c r="N39" i="7"/>
  <c r="N35" i="7"/>
  <c r="N43" i="7"/>
  <c r="N41" i="7"/>
  <c r="N37" i="7"/>
  <c r="N44" i="7"/>
  <c r="N42" i="7"/>
  <c r="L38" i="6"/>
  <c r="H45" i="6"/>
  <c r="I45" i="6"/>
  <c r="G35" i="6"/>
  <c r="H39" i="6"/>
  <c r="D42" i="6"/>
  <c r="D37" i="6"/>
  <c r="D45" i="6"/>
  <c r="L42" i="6"/>
  <c r="L35" i="6"/>
  <c r="L45" i="6"/>
  <c r="I39" i="6"/>
  <c r="H43" i="6"/>
  <c r="I38" i="6"/>
  <c r="I40" i="6"/>
  <c r="H42" i="6"/>
  <c r="M44" i="6"/>
  <c r="J45" i="6"/>
  <c r="H36" i="6"/>
  <c r="I42" i="6"/>
  <c r="K37" i="6"/>
  <c r="K41" i="6"/>
  <c r="L43" i="6"/>
  <c r="K40" i="6"/>
  <c r="L40" i="6"/>
  <c r="K45" i="6"/>
  <c r="K42" i="6"/>
  <c r="M36" i="6"/>
  <c r="K44" i="6"/>
  <c r="H37" i="6"/>
  <c r="J40" i="6"/>
  <c r="C41" i="6"/>
  <c r="J38" i="6"/>
  <c r="D38" i="6"/>
  <c r="C42" i="6"/>
  <c r="F39" i="6"/>
  <c r="C36" i="6"/>
  <c r="H38" i="6"/>
  <c r="M42" i="6"/>
  <c r="I44" i="6"/>
  <c r="M41" i="6"/>
  <c r="E43" i="6"/>
  <c r="F35" i="6"/>
  <c r="F42" i="6"/>
  <c r="F41" i="6"/>
  <c r="L44" i="6"/>
  <c r="L39" i="6"/>
  <c r="H41" i="6"/>
  <c r="I35" i="6"/>
  <c r="I43" i="6"/>
  <c r="M40" i="6"/>
  <c r="K35" i="6"/>
  <c r="C38" i="6"/>
  <c r="L41" i="6"/>
  <c r="E42" i="6"/>
  <c r="G44" i="6"/>
  <c r="G37" i="6"/>
  <c r="G36" i="6"/>
  <c r="G39" i="6"/>
  <c r="F37" i="6"/>
  <c r="E44" i="6"/>
  <c r="E39" i="6"/>
  <c r="F40" i="6"/>
  <c r="F36" i="6"/>
  <c r="C43" i="6"/>
  <c r="E41" i="6"/>
  <c r="C39" i="6"/>
  <c r="L36" i="6"/>
  <c r="H44" i="6"/>
  <c r="F45" i="6"/>
  <c r="J42" i="6"/>
  <c r="J39" i="6"/>
  <c r="F44" i="6"/>
  <c r="E45" i="6"/>
  <c r="K36" i="6"/>
  <c r="M37" i="6"/>
  <c r="F43" i="6"/>
  <c r="D36" i="6"/>
  <c r="D39" i="6"/>
  <c r="J41" i="6"/>
  <c r="E35" i="6"/>
  <c r="E38" i="6"/>
  <c r="H35" i="6"/>
  <c r="C40" i="6"/>
  <c r="E36" i="6"/>
  <c r="M38" i="6"/>
  <c r="K39" i="6"/>
  <c r="K38" i="6"/>
  <c r="D43" i="6"/>
  <c r="N39" i="5"/>
  <c r="N41" i="5"/>
  <c r="N45" i="5"/>
  <c r="N42" i="5"/>
  <c r="N37" i="5"/>
  <c r="N36" i="5"/>
  <c r="N44" i="5"/>
  <c r="N35" i="5"/>
  <c r="N40" i="5"/>
  <c r="N38" i="5"/>
  <c r="N43" i="5"/>
  <c r="C49" i="4"/>
  <c r="C52" i="4"/>
  <c r="C51" i="4"/>
  <c r="C57" i="4"/>
  <c r="C53" i="4"/>
  <c r="C54" i="4"/>
  <c r="C56" i="4"/>
  <c r="C58" i="4"/>
  <c r="C50" i="4"/>
  <c r="C59" i="4"/>
  <c r="C55" i="4"/>
  <c r="N39" i="3"/>
  <c r="N37" i="3"/>
  <c r="N41" i="3"/>
  <c r="N43" i="3"/>
  <c r="N35" i="3"/>
  <c r="N36" i="3"/>
  <c r="N40" i="3"/>
  <c r="N45" i="3"/>
  <c r="N38" i="3"/>
  <c r="N44" i="3"/>
  <c r="N38" i="2"/>
  <c r="N42" i="2"/>
  <c r="N35" i="2"/>
  <c r="N37" i="2"/>
  <c r="N43" i="2"/>
  <c r="N44" i="2"/>
  <c r="N45" i="2"/>
  <c r="N39" i="2"/>
  <c r="N36" i="2"/>
  <c r="N40" i="6" l="1"/>
  <c r="N44" i="8"/>
  <c r="N39" i="8"/>
  <c r="N40" i="8"/>
  <c r="N43" i="8"/>
  <c r="N35" i="8"/>
  <c r="N45" i="8"/>
  <c r="N42" i="8"/>
  <c r="N38" i="8"/>
  <c r="N36" i="8"/>
  <c r="N41" i="8"/>
  <c r="N37" i="8"/>
  <c r="C56" i="7"/>
  <c r="C49" i="7"/>
  <c r="C57" i="7"/>
  <c r="C55" i="7"/>
  <c r="C50" i="7"/>
  <c r="C59" i="7"/>
  <c r="C51" i="7"/>
  <c r="C53" i="7"/>
  <c r="C52" i="7"/>
  <c r="C54" i="7"/>
  <c r="C58" i="7"/>
  <c r="N37" i="6"/>
  <c r="N42" i="6"/>
  <c r="N36" i="6"/>
  <c r="N45" i="6"/>
  <c r="N41" i="6"/>
  <c r="N35" i="6"/>
  <c r="N44" i="6"/>
  <c r="N39" i="6"/>
  <c r="N38" i="6"/>
  <c r="N43" i="6"/>
  <c r="C58" i="5"/>
  <c r="C57" i="5"/>
  <c r="C52" i="5"/>
  <c r="C50" i="5"/>
  <c r="C55" i="5"/>
  <c r="C53" i="5"/>
  <c r="C49" i="5"/>
  <c r="C56" i="5"/>
  <c r="C54" i="5"/>
  <c r="C51" i="5"/>
  <c r="C59" i="5"/>
  <c r="C60" i="4"/>
  <c r="C61" i="4" s="1"/>
  <c r="C62" i="4" s="1"/>
  <c r="C49" i="3"/>
  <c r="C58" i="3"/>
  <c r="C54" i="3"/>
  <c r="C56" i="3"/>
  <c r="C55" i="3"/>
  <c r="C57" i="3"/>
  <c r="C51" i="3"/>
  <c r="C52" i="3"/>
  <c r="C53" i="3"/>
  <c r="C59" i="3"/>
  <c r="C50" i="3"/>
  <c r="C50" i="2"/>
  <c r="C57" i="2"/>
  <c r="C49" i="2"/>
  <c r="C51" i="2"/>
  <c r="C52" i="2"/>
  <c r="C55" i="2"/>
  <c r="C53" i="2"/>
  <c r="C59" i="2"/>
  <c r="C54" i="2"/>
  <c r="C58" i="2"/>
  <c r="C56" i="2"/>
  <c r="C52" i="6" l="1"/>
  <c r="C50" i="8"/>
  <c r="C49" i="8"/>
  <c r="C57" i="8"/>
  <c r="C55" i="8"/>
  <c r="C51" i="8"/>
  <c r="C59" i="8"/>
  <c r="C54" i="8"/>
  <c r="C58" i="8"/>
  <c r="C56" i="8"/>
  <c r="C52" i="8"/>
  <c r="C53" i="8"/>
  <c r="C60" i="7"/>
  <c r="C61" i="7" s="1"/>
  <c r="C62" i="7" s="1"/>
  <c r="C49" i="6"/>
  <c r="C56" i="6"/>
  <c r="C50" i="6"/>
  <c r="C59" i="6"/>
  <c r="C58" i="6"/>
  <c r="C57" i="6"/>
  <c r="C55" i="6"/>
  <c r="C53" i="6"/>
  <c r="C51" i="6"/>
  <c r="C54" i="6"/>
  <c r="C60" i="5"/>
  <c r="C61" i="5" s="1"/>
  <c r="C62" i="5" s="1"/>
  <c r="C60" i="3"/>
  <c r="C61" i="3" s="1"/>
  <c r="C62" i="3" s="1"/>
  <c r="C60" i="2"/>
  <c r="C61" i="2" s="1"/>
  <c r="C62" i="2" s="1"/>
  <c r="C60" i="8" l="1"/>
  <c r="C61" i="8" s="1"/>
  <c r="C62" i="8" s="1"/>
  <c r="C60" i="6"/>
  <c r="C61" i="6" s="1"/>
  <c r="C62" i="6" s="1"/>
  <c r="I27" i="9" l="1"/>
  <c r="E19" i="9"/>
  <c r="D30" i="9" s="1"/>
  <c r="F26" i="9" l="1"/>
  <c r="F17" i="9"/>
  <c r="J27" i="9"/>
  <c r="G24" i="9"/>
  <c r="I31" i="9"/>
  <c r="L29" i="9"/>
  <c r="K26" i="9"/>
  <c r="D31" i="9"/>
  <c r="F22" i="9"/>
  <c r="J29" i="9"/>
  <c r="H25" i="9"/>
  <c r="L21" i="9"/>
  <c r="G21" i="9"/>
  <c r="I25" i="9"/>
  <c r="C29" i="9"/>
  <c r="H22" i="9"/>
  <c r="H24" i="9"/>
  <c r="F21" i="9"/>
  <c r="J26" i="9"/>
  <c r="J24" i="9"/>
  <c r="C27" i="9"/>
  <c r="I28" i="9"/>
  <c r="C22" i="9"/>
  <c r="G30" i="9"/>
  <c r="G27" i="9"/>
  <c r="L23" i="9"/>
  <c r="M28" i="9"/>
  <c r="H21" i="9"/>
  <c r="C26" i="9"/>
  <c r="F31" i="9"/>
  <c r="D28" i="9"/>
  <c r="J31" i="9"/>
  <c r="H29" i="9"/>
  <c r="K31" i="9"/>
  <c r="M26" i="9"/>
  <c r="H28" i="9"/>
  <c r="D21" i="9"/>
  <c r="G22" i="9"/>
  <c r="K25" i="9"/>
  <c r="M25" i="9"/>
  <c r="H31" i="9"/>
  <c r="J30" i="9"/>
  <c r="G31" i="9"/>
  <c r="K24" i="9"/>
  <c r="M27" i="9"/>
  <c r="J21" i="9"/>
  <c r="M30" i="9"/>
  <c r="H27" i="9"/>
  <c r="L26" i="9"/>
  <c r="L31" i="9"/>
  <c r="I30" i="9"/>
  <c r="D24" i="9"/>
  <c r="C30" i="9"/>
  <c r="F25" i="9"/>
  <c r="K22" i="9"/>
  <c r="L27" i="9"/>
  <c r="J22" i="9"/>
  <c r="M22" i="9"/>
  <c r="L24" i="9"/>
  <c r="K27" i="9"/>
  <c r="I24" i="9"/>
  <c r="D29" i="9"/>
  <c r="M24" i="9"/>
  <c r="G28" i="9"/>
  <c r="I21" i="9"/>
  <c r="F28" i="9"/>
  <c r="G26" i="9"/>
  <c r="D25" i="9"/>
  <c r="L25" i="9"/>
  <c r="K30" i="9"/>
  <c r="F30" i="9"/>
  <c r="F29" i="9"/>
  <c r="J25" i="9"/>
  <c r="F19" i="9"/>
  <c r="G19" i="9" s="1"/>
  <c r="H19" i="9" s="1"/>
  <c r="I19" i="9" s="1"/>
  <c r="J19" i="9" s="1"/>
  <c r="K19" i="9" s="1"/>
  <c r="L19" i="9" s="1"/>
  <c r="M19" i="9" s="1"/>
  <c r="F27" i="9"/>
  <c r="M21" i="9"/>
  <c r="C24" i="9"/>
  <c r="E29" i="9"/>
  <c r="H30" i="9"/>
  <c r="C28" i="9"/>
  <c r="K23" i="9"/>
  <c r="G29" i="9"/>
  <c r="D27" i="9"/>
  <c r="E28" i="9"/>
  <c r="I23" i="9"/>
  <c r="K21" i="9"/>
  <c r="C25" i="9"/>
  <c r="D26" i="9"/>
  <c r="L22" i="9"/>
  <c r="I29" i="9"/>
  <c r="C31" i="9"/>
  <c r="I26" i="9"/>
  <c r="F23" i="9"/>
  <c r="M23" i="9"/>
  <c r="G23" i="9"/>
  <c r="I22" i="9"/>
  <c r="L28" i="9"/>
  <c r="E27" i="9"/>
  <c r="J23" i="9"/>
  <c r="C23" i="9"/>
  <c r="K28" i="9"/>
  <c r="E31" i="9"/>
  <c r="M29" i="9"/>
  <c r="E21" i="9"/>
  <c r="E25" i="9"/>
  <c r="E24" i="9"/>
  <c r="E22" i="9"/>
  <c r="H23" i="9"/>
  <c r="E30" i="9"/>
  <c r="D23" i="9"/>
  <c r="E26" i="9"/>
  <c r="E23" i="9"/>
  <c r="I32" i="9" l="1"/>
  <c r="I41" i="9" s="1"/>
  <c r="G32" i="9"/>
  <c r="G39" i="9" s="1"/>
  <c r="L42" i="9"/>
  <c r="M32" i="9"/>
  <c r="M45" i="9" s="1"/>
  <c r="H32" i="9"/>
  <c r="H40" i="9" s="1"/>
  <c r="L32" i="9"/>
  <c r="L44" i="9" s="1"/>
  <c r="I38" i="9"/>
  <c r="L40" i="9"/>
  <c r="I36" i="9"/>
  <c r="L36" i="9"/>
  <c r="K32" i="9"/>
  <c r="K43" i="9" s="1"/>
  <c r="L38" i="9"/>
  <c r="I44" i="9"/>
  <c r="C32" i="9"/>
  <c r="C35" i="9" s="1"/>
  <c r="L39" i="9"/>
  <c r="D32" i="9"/>
  <c r="D39" i="9" s="1"/>
  <c r="E32" i="9"/>
  <c r="E38" i="9" s="1"/>
  <c r="I40" i="9"/>
  <c r="I37" i="9"/>
  <c r="L45" i="9"/>
  <c r="J32" i="9"/>
  <c r="J42" i="9" s="1"/>
  <c r="L37" i="9"/>
  <c r="I42" i="9"/>
  <c r="F32" i="9"/>
  <c r="F44" i="9" s="1"/>
  <c r="I39" i="9"/>
  <c r="L43" i="9"/>
  <c r="J43" i="9" l="1"/>
  <c r="K45" i="9"/>
  <c r="K44" i="9"/>
  <c r="K39" i="9"/>
  <c r="J44" i="9"/>
  <c r="K36" i="9"/>
  <c r="F37" i="9"/>
  <c r="F35" i="9"/>
  <c r="H38" i="9"/>
  <c r="J41" i="9"/>
  <c r="H44" i="9"/>
  <c r="H42" i="9"/>
  <c r="F39" i="9"/>
  <c r="H35" i="9"/>
  <c r="C40" i="9"/>
  <c r="H39" i="9"/>
  <c r="H37" i="9"/>
  <c r="H36" i="9"/>
  <c r="K38" i="9"/>
  <c r="E35" i="9"/>
  <c r="G37" i="9"/>
  <c r="G45" i="9"/>
  <c r="G38" i="9"/>
  <c r="G41" i="9"/>
  <c r="J35" i="9"/>
  <c r="G43" i="9"/>
  <c r="J37" i="9"/>
  <c r="E37" i="9"/>
  <c r="C36" i="9"/>
  <c r="M44" i="9"/>
  <c r="M38" i="9"/>
  <c r="L35" i="9"/>
  <c r="K41" i="9"/>
  <c r="I45" i="9"/>
  <c r="H45" i="9"/>
  <c r="G44" i="9"/>
  <c r="G36" i="9"/>
  <c r="E36" i="9"/>
  <c r="E41" i="9"/>
  <c r="G40" i="9"/>
  <c r="G42" i="9"/>
  <c r="G35" i="9"/>
  <c r="D42" i="9"/>
  <c r="D41" i="9"/>
  <c r="F38" i="9"/>
  <c r="F40" i="9"/>
  <c r="F45" i="9"/>
  <c r="M36" i="9"/>
  <c r="E43" i="9"/>
  <c r="E40" i="9"/>
  <c r="D35" i="9"/>
  <c r="K37" i="9"/>
  <c r="D37" i="9"/>
  <c r="C43" i="9"/>
  <c r="M40" i="9"/>
  <c r="K35" i="9"/>
  <c r="J39" i="9"/>
  <c r="D45" i="9"/>
  <c r="J38" i="9"/>
  <c r="J45" i="9"/>
  <c r="H41" i="9"/>
  <c r="M35" i="9"/>
  <c r="K42" i="9"/>
  <c r="F36" i="9"/>
  <c r="H43" i="9"/>
  <c r="I35" i="9"/>
  <c r="E42" i="9"/>
  <c r="C41" i="9"/>
  <c r="D40" i="9"/>
  <c r="D38" i="9"/>
  <c r="C42" i="9"/>
  <c r="C39" i="9"/>
  <c r="E39" i="9"/>
  <c r="M37" i="9"/>
  <c r="D36" i="9"/>
  <c r="D44" i="9"/>
  <c r="D43" i="9"/>
  <c r="M41" i="9"/>
  <c r="F42" i="9"/>
  <c r="M43" i="9"/>
  <c r="J36" i="9"/>
  <c r="C45" i="9"/>
  <c r="K40" i="9"/>
  <c r="J40" i="9"/>
  <c r="M42" i="9"/>
  <c r="F41" i="9"/>
  <c r="C37" i="9"/>
  <c r="E45" i="9"/>
  <c r="M39" i="9"/>
  <c r="L41" i="9"/>
  <c r="F43" i="9"/>
  <c r="I43" i="9"/>
  <c r="E44" i="9"/>
  <c r="C44" i="9"/>
  <c r="C38" i="9"/>
  <c r="N38" i="9" l="1"/>
  <c r="N37" i="9"/>
  <c r="N40" i="9"/>
  <c r="N36" i="9"/>
  <c r="N35" i="9"/>
  <c r="N45" i="9"/>
  <c r="N39" i="9"/>
  <c r="N41" i="9"/>
  <c r="N44" i="9"/>
  <c r="N42" i="9"/>
  <c r="N43" i="9"/>
  <c r="C52" i="9" l="1"/>
  <c r="C49" i="9"/>
  <c r="C55" i="9"/>
  <c r="C57" i="9"/>
  <c r="C58" i="9"/>
  <c r="C53" i="9"/>
  <c r="C54" i="9"/>
  <c r="C51" i="9"/>
  <c r="C56" i="9"/>
  <c r="C50" i="9"/>
  <c r="C59" i="9"/>
  <c r="C60" i="9" l="1"/>
  <c r="C61" i="9" s="1"/>
  <c r="C62" i="9" s="1"/>
</calcChain>
</file>

<file path=xl/sharedStrings.xml><?xml version="1.0" encoding="utf-8"?>
<sst xmlns="http://schemas.openxmlformats.org/spreadsheetml/2006/main" count="538" uniqueCount="37">
  <si>
    <t>Firm Name</t>
  </si>
  <si>
    <t>BP</t>
  </si>
  <si>
    <t>Chevron</t>
  </si>
  <si>
    <t>Shell</t>
  </si>
  <si>
    <t>Petrobras</t>
  </si>
  <si>
    <t>ONGC</t>
  </si>
  <si>
    <t>Repsol</t>
  </si>
  <si>
    <t>Petronas</t>
  </si>
  <si>
    <t>Total</t>
  </si>
  <si>
    <t>ExxonMobil</t>
  </si>
  <si>
    <t>Rosneft</t>
  </si>
  <si>
    <t>Husky</t>
  </si>
  <si>
    <t xml:space="preserve"> - Indicator</t>
  </si>
  <si>
    <t>K</t>
  </si>
  <si>
    <t>Max Difference</t>
  </si>
  <si>
    <t>Consistency Ratio</t>
  </si>
  <si>
    <t xml:space="preserve">        CI</t>
  </si>
  <si>
    <t xml:space="preserve">       CR</t>
  </si>
  <si>
    <t>No of Oil Spills</t>
  </si>
  <si>
    <t>Environmental</t>
  </si>
  <si>
    <t>Volume of Oil Spills</t>
  </si>
  <si>
    <t>Volume of Oil Spills ( mn ltrs)</t>
  </si>
  <si>
    <t>GHG Emission</t>
  </si>
  <si>
    <t>Revenues($ billion)</t>
  </si>
  <si>
    <t>GHG Emission/Revenue</t>
  </si>
  <si>
    <t>Normalized Factor</t>
  </si>
  <si>
    <t>SO2 Emissions</t>
  </si>
  <si>
    <t>SO2 Emission/Revenue</t>
  </si>
  <si>
    <t>NOx Emissions</t>
  </si>
  <si>
    <t>NOx Emission/Revenue</t>
  </si>
  <si>
    <t>Hazardous Waste Generated</t>
  </si>
  <si>
    <t>Hazardous Waste Generated/Revenue</t>
  </si>
  <si>
    <t>Freshwater Withdrawal</t>
  </si>
  <si>
    <t>Production</t>
  </si>
  <si>
    <t>Freshwater Withdrawal/Production</t>
  </si>
  <si>
    <t>Energy Consumption</t>
  </si>
  <si>
    <t>Energy Consumption/Revenues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</si>
</sst>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164" fontId="0" fillId="0" borderId="2" xfId="0" applyNumberFormat="1" applyBorder="1"/>
    <xf numFmtId="0" fontId="0" fillId="0" borderId="0" xfId="0" applyBorder="1"/>
    <xf numFmtId="2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0" borderId="2" xfId="0" applyBorder="1"/>
    <xf numFmtId="2" fontId="0" fillId="0" borderId="2" xfId="0" applyNumberFormat="1" applyBorder="1"/>
    <xf numFmtId="2" fontId="1" fillId="0" borderId="0" xfId="0" applyNumberFormat="1" applyFont="1"/>
    <xf numFmtId="2" fontId="0" fillId="0" borderId="0" xfId="0" applyNumberFormat="1" applyFill="1" applyBorder="1"/>
    <xf numFmtId="2" fontId="1" fillId="2" borderId="0" xfId="0" applyNumberFormat="1" applyFont="1" applyFill="1"/>
    <xf numFmtId="0" fontId="1" fillId="0" borderId="0" xfId="0" applyFont="1"/>
    <xf numFmtId="0" fontId="0" fillId="0" borderId="0" xfId="0" applyAlignment="1">
      <alignment horizontal="left"/>
    </xf>
    <xf numFmtId="164" fontId="0" fillId="3" borderId="2" xfId="0" applyNumberFormat="1" applyFill="1" applyBorder="1"/>
    <xf numFmtId="164" fontId="0" fillId="0" borderId="2" xfId="0" applyNumberFormat="1" applyFill="1" applyBorder="1"/>
    <xf numFmtId="164" fontId="0" fillId="0" borderId="0" xfId="0" applyNumberFormat="1" applyBorder="1"/>
    <xf numFmtId="1" fontId="0" fillId="0" borderId="0" xfId="0" applyNumberFormat="1" applyBorder="1"/>
    <xf numFmtId="0" fontId="0" fillId="4" borderId="0" xfId="0" applyFill="1"/>
    <xf numFmtId="0" fontId="0" fillId="4" borderId="0" xfId="0" quotePrefix="1" applyFill="1"/>
    <xf numFmtId="164" fontId="0" fillId="3" borderId="0" xfId="0" applyNumberFormat="1" applyFill="1" applyBorder="1"/>
    <xf numFmtId="0" fontId="1" fillId="2" borderId="0" xfId="0" applyFont="1" applyFill="1" applyAlignment="1">
      <alignment wrapText="1"/>
    </xf>
    <xf numFmtId="164" fontId="0" fillId="0" borderId="0" xfId="0" applyNumberFormat="1" applyFill="1" applyBorder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110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110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301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301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0634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0634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0825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0825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206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206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110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110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301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301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0634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0634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0825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0825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206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206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301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301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0825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0825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396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396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491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491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825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825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1015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1015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396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396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587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587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301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301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0825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0825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396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396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301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301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491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0825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0825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1015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396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396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491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4916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682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0825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0825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1015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10156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1206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396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396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587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5871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252412</xdr:colOff>
      <xdr:row>47</xdr:row>
      <xdr:rowOff>157162</xdr:rowOff>
    </xdr:from>
    <xdr:ext cx="16280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862012" y="9682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862012" y="9682162"/>
              <a:ext cx="16280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48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862012" y="9872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49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862012" y="10063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3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50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4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862012" y="10253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4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51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862012" y="10444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5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52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862012" y="10634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6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53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862012" y="10825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862012" y="108251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7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54</xdr:row>
      <xdr:rowOff>157162</xdr:rowOff>
    </xdr:from>
    <xdr:ext cx="166071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862012" y="11015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862012" y="11015662"/>
              <a:ext cx="166071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8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55</xdr:row>
      <xdr:rowOff>157162</xdr:rowOff>
    </xdr:from>
    <xdr:ext cx="163250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862012" y="11206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9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862012" y="11206162"/>
              <a:ext cx="163250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9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56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862012" y="11396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862012" y="113966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10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57</xdr:row>
      <xdr:rowOff>157162</xdr:rowOff>
    </xdr:from>
    <xdr:ext cx="222369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2" name="TextBox 11"/>
            <xdr:cNvSpPr txBox="1"/>
          </xdr:nvSpPr>
          <xdr:spPr>
            <a:xfrm>
              <a:off x="862012" y="11587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11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2" name="TextBox 11"/>
            <xdr:cNvSpPr txBox="1"/>
          </xdr:nvSpPr>
          <xdr:spPr>
            <a:xfrm>
              <a:off x="862012" y="11587162"/>
              <a:ext cx="222369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11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252412</xdr:colOff>
      <xdr:row>58</xdr:row>
      <xdr:rowOff>157162</xdr:rowOff>
    </xdr:from>
    <xdr:ext cx="330732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862012" y="11777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sSubPr>
                      <m:e>
                        <m:r>
                          <m:rPr>
                            <m:sty m:val="p"/>
                          </m:rPr>
                          <a:rPr lang="el-GR" sz="1100" i="1">
                            <a:latin typeface="Cambria Math" panose="02040503050406030204" pitchFamily="18" charset="0"/>
                          </a:rPr>
                          <m:t>λ</m:t>
                        </m:r>
                      </m:e>
                      <m:sub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𝑚𝑎𝑥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862012" y="11777662"/>
              <a:ext cx="330732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:r>
                <a:rPr lang="el-GR" sz="1100" i="0">
                  <a:latin typeface="Cambria Math" panose="02040503050406030204" pitchFamily="18" charset="0"/>
                </a:rPr>
                <a:t>λ</a:t>
              </a:r>
              <a:r>
                <a:rPr lang="en-US" sz="1100" i="0">
                  <a:latin typeface="Cambria Math" panose="02040503050406030204" pitchFamily="18" charset="0"/>
                </a:rPr>
                <a:t>_</a:t>
              </a:r>
              <a:r>
                <a:rPr lang="en-US" sz="1100" b="0" i="0">
                  <a:latin typeface="Cambria Math" panose="02040503050406030204" pitchFamily="18" charset="0"/>
                </a:rPr>
                <a:t>𝑚𝑎𝑥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15" activePane="bottomRight" state="frozen"/>
      <selection pane="topRight" activeCell="B1" sqref="B1"/>
      <selection pane="bottomLeft" activeCell="A5" sqref="A5"/>
      <selection pane="bottomRight" activeCell="E15" sqref="E15"/>
    </sheetView>
  </sheetViews>
  <sheetFormatPr defaultRowHeight="15" x14ac:dyDescent="0.25"/>
  <cols>
    <col min="2" max="2" width="21.140625" customWidth="1"/>
    <col min="3" max="3" width="15.8554687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x14ac:dyDescent="0.25">
      <c r="B4" s="1" t="s">
        <v>0</v>
      </c>
      <c r="C4" s="2" t="s">
        <v>18</v>
      </c>
      <c r="D4" s="3"/>
      <c r="E4" s="3"/>
      <c r="F4" s="3"/>
    </row>
    <row r="5" spans="2:12" x14ac:dyDescent="0.25">
      <c r="B5" s="5" t="s">
        <v>1</v>
      </c>
      <c r="C5" s="6">
        <v>63</v>
      </c>
      <c r="D5" s="7"/>
      <c r="E5" s="7"/>
      <c r="F5" s="7"/>
    </row>
    <row r="6" spans="2:12" x14ac:dyDescent="0.25">
      <c r="B6" s="5" t="s">
        <v>2</v>
      </c>
      <c r="C6" s="6">
        <v>79</v>
      </c>
      <c r="D6" s="7"/>
      <c r="E6" s="7"/>
      <c r="F6" s="7"/>
    </row>
    <row r="7" spans="2:12" x14ac:dyDescent="0.25">
      <c r="B7" s="5" t="s">
        <v>3</v>
      </c>
      <c r="C7" s="6">
        <v>153</v>
      </c>
      <c r="D7" s="7"/>
      <c r="E7" s="7"/>
      <c r="F7" s="7"/>
    </row>
    <row r="8" spans="2:12" x14ac:dyDescent="0.25">
      <c r="B8" s="5" t="s">
        <v>4</v>
      </c>
      <c r="C8" s="6">
        <v>32</v>
      </c>
      <c r="D8" s="7"/>
      <c r="E8" s="7"/>
      <c r="F8" s="7"/>
    </row>
    <row r="9" spans="2:12" x14ac:dyDescent="0.25">
      <c r="B9" s="5" t="s">
        <v>5</v>
      </c>
      <c r="C9" s="6">
        <v>0</v>
      </c>
      <c r="D9" s="7"/>
      <c r="E9" s="7"/>
      <c r="F9" s="7"/>
    </row>
    <row r="10" spans="2:12" x14ac:dyDescent="0.25">
      <c r="B10" s="5" t="s">
        <v>6</v>
      </c>
      <c r="C10" s="6">
        <v>17</v>
      </c>
      <c r="D10" s="7"/>
      <c r="E10" s="7"/>
      <c r="F10" s="7"/>
    </row>
    <row r="11" spans="2:12" x14ac:dyDescent="0.25">
      <c r="B11" s="5" t="s">
        <v>7</v>
      </c>
      <c r="C11" s="6">
        <v>25</v>
      </c>
      <c r="D11" s="7"/>
      <c r="E11" s="7"/>
      <c r="F11" s="7"/>
    </row>
    <row r="12" spans="2:12" x14ac:dyDescent="0.25">
      <c r="B12" s="5" t="s">
        <v>8</v>
      </c>
      <c r="C12" s="6">
        <v>129</v>
      </c>
      <c r="D12" s="7"/>
      <c r="E12" s="7"/>
      <c r="F12" s="7"/>
    </row>
    <row r="13" spans="2:12" x14ac:dyDescent="0.25">
      <c r="B13" s="5" t="s">
        <v>9</v>
      </c>
      <c r="C13" s="6">
        <v>336</v>
      </c>
      <c r="D13" s="7"/>
      <c r="E13" s="7"/>
      <c r="F13" s="7"/>
    </row>
    <row r="14" spans="2:12" x14ac:dyDescent="0.25">
      <c r="B14" s="5" t="s">
        <v>10</v>
      </c>
      <c r="C14" s="18">
        <f>AVERAGE(C5:C13,C15)</f>
        <v>116.1</v>
      </c>
      <c r="D14" s="7"/>
      <c r="E14" s="7"/>
      <c r="F14" s="7"/>
    </row>
    <row r="15" spans="2:12" x14ac:dyDescent="0.25">
      <c r="B15" s="5" t="s">
        <v>11</v>
      </c>
      <c r="C15" s="6">
        <v>327</v>
      </c>
      <c r="D15" s="7"/>
      <c r="E15" s="7"/>
      <c r="F15" s="7"/>
      <c r="L15" s="8"/>
    </row>
    <row r="17" spans="2:13" x14ac:dyDescent="0.25">
      <c r="C17" s="9" t="s">
        <v>12</v>
      </c>
      <c r="F17">
        <f>E19/8</f>
        <v>42</v>
      </c>
    </row>
    <row r="18" spans="2:13" x14ac:dyDescent="0.25">
      <c r="C18" s="10" t="s">
        <v>18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336</v>
      </c>
      <c r="F19" s="8">
        <f>E19-$F$17</f>
        <v>294</v>
      </c>
      <c r="G19" s="8">
        <f t="shared" ref="G19:M19" si="0">F19-$F$17</f>
        <v>252</v>
      </c>
      <c r="H19" s="8">
        <f t="shared" si="0"/>
        <v>210</v>
      </c>
      <c r="I19" s="8">
        <f t="shared" si="0"/>
        <v>168</v>
      </c>
      <c r="J19" s="8">
        <f t="shared" si="0"/>
        <v>126</v>
      </c>
      <c r="K19" s="8">
        <f t="shared" si="0"/>
        <v>84</v>
      </c>
      <c r="L19" s="8">
        <f t="shared" si="0"/>
        <v>42</v>
      </c>
      <c r="M19" s="8">
        <f t="shared" si="0"/>
        <v>0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1.3809523809523809</v>
      </c>
      <c r="E21" s="12">
        <f>IF(($C5-$C$7)=0,1,IF(($C5-$C$7)&lt;0,(($C$7-$C5)/($E$19/($E$18-1)))+1,(1/((($C5-$C$7)/($E$19/($E$18-1)))+1))))</f>
        <v>3.1428571428571428</v>
      </c>
      <c r="F21" s="12">
        <f>IF(($C5-$C$8)=0,1,IF(($C5-$C$8)&lt;0,(($C$8-$C5)/($E$19/($E$18-1)))+1,(1/((($C5-$C$8)/($E$19/($E$18-1)))+1))))</f>
        <v>0.57534246575342463</v>
      </c>
      <c r="G21" s="12">
        <f>IF(($C5-$C$9)=0,1,IF(($C5-$C$9)&lt;0,(($C$9-$C5)/($E$19/($E$18-1)))+1,(1/((($C5-$C$9)/($E$19/($E$18-1)))+1))))</f>
        <v>0.4</v>
      </c>
      <c r="H21" s="12">
        <f>IF(($C5-$C$10)=0,1,IF(($C5-$C$10)&lt;0,(($C$10-$C5)/($E$19/($E$18-1)))+1,(1/((($C5-$C$10)/($E$19/($E$18-1)))+1))))</f>
        <v>0.47727272727272724</v>
      </c>
      <c r="I21" s="12">
        <f>IF(($C5-$C$11)=0,1,IF(($C5-$C$11)&lt;0,(($C$11-$C5)/($E$19/($E$18-1)))+1,(1/((($C5-$C$11)/($E$19/($E$18-1)))+1))))</f>
        <v>0.52500000000000002</v>
      </c>
      <c r="J21" s="12">
        <f>IF(($C5-$C$12)=0,1,IF(($C5-$C$12)&lt;0,(($C$12-$C5)/($E$19/($E$18-1)))+1,(1/((($C5-$C$12)/($E$19/($E$18-1)))+1))))</f>
        <v>2.5714285714285712</v>
      </c>
      <c r="K21" s="12">
        <f>IF(($C5-$C$13)=0,1,IF(($C5-$C$13)&lt;0,(($C$13-$C5)/($E$19/($E$18-1)))+1,(1/((($C5-$C$13)/($E$19/($E$18-1)))+1))))</f>
        <v>7.5</v>
      </c>
      <c r="L21" s="12">
        <f>IF(($C5-$C$14)=0,1,IF(($C5-$C$14)&lt;0,(($C$14-$C5)/($E$19/($E$18-1)))+1,(1/((($C5-$C$14)/($E$19/($E$18-1)))+1))))</f>
        <v>2.2642857142857142</v>
      </c>
      <c r="M21" s="12">
        <f>IF(($C5-$C$15)=0,1,IF(($C5-$C$15)&lt;0,(($C$15-$C5)/($E$19/($E$18-1)))+1,(1/((($C5-$C$15)/($E$19/($E$18-1)))+1))))</f>
        <v>7.2857142857142856</v>
      </c>
    </row>
    <row r="22" spans="2:13" x14ac:dyDescent="0.25">
      <c r="B22" s="5" t="s">
        <v>2</v>
      </c>
      <c r="C22" s="12">
        <f t="shared" ref="C22:C31" si="1">IF((C6-$C$5)=0,1,IF((C6-$C$5)&lt;0,(ABS((C6-$C$5))/($E$19/($E$18-1)))+1,(1/(((C6-$C$5)/($E$19/($E$18-1)))+1))))</f>
        <v>0.72413793103448276</v>
      </c>
      <c r="D22" s="12">
        <f t="shared" ref="D22:D31" si="2">IF(($C6-$C$6)=0,1,IF(($C6-$C$6)&lt;0,(($C$6-$C6)/($E$19/($E$18-1)))+1,(1/((($C6-$C$6)/($E$19/($E$18-1)))+1))))</f>
        <v>1</v>
      </c>
      <c r="E22" s="12">
        <f t="shared" ref="E22:E31" si="3">IF(($C6-$C$7)=0,1,IF(($C6-$C$7)&lt;0,(($C$7-$C6)/($E$19/($E$18-1)))+1,(1/((($C6-$C$7)/($E$19/($E$18-1)))+1))))</f>
        <v>2.7619047619047619</v>
      </c>
      <c r="F22" s="12">
        <f t="shared" ref="F22:F31" si="4">IF(($C6-$C$8)=0,1,IF(($C6-$C$8)&lt;0,(($C$8-$C6)/($E$19/($E$18-1)))+1,(1/((($C6-$C$8)/($E$19/($E$18-1)))+1))))</f>
        <v>0.47191011235955055</v>
      </c>
      <c r="G22" s="12">
        <f t="shared" ref="G22:G31" si="5">IF(($C6-$C$9)=0,1,IF(($C6-$C$9)&lt;0,(($C$9-$C6)/($E$19/($E$18-1)))+1,(1/((($C6-$C$9)/($E$19/($E$18-1)))+1))))</f>
        <v>0.34710743801652894</v>
      </c>
      <c r="H22" s="12">
        <f t="shared" ref="H22:H31" si="6">IF(($C6-$C$10)=0,1,IF(($C6-$C$10)&lt;0,(($C$10-$C6)/($E$19/($E$18-1)))+1,(1/((($C6-$C$10)/($E$19/($E$18-1)))+1))))</f>
        <v>0.40384615384615385</v>
      </c>
      <c r="I22" s="12">
        <f t="shared" ref="I22:I31" si="7">IF(($C6-$C$11)=0,1,IF(($C6-$C$11)&lt;0,(($C$11-$C6)/($E$19/($E$18-1)))+1,(1/((($C6-$C$11)/($E$19/($E$18-1)))+1))))</f>
        <v>0.4375</v>
      </c>
      <c r="J22" s="12">
        <f t="shared" ref="J22:J31" si="8">IF(($C6-$C$12)=0,1,IF(($C6-$C$12)&lt;0,(($C$12-$C6)/($E$19/($E$18-1)))+1,(1/((($C6-$C$12)/($E$19/($E$18-1)))+1))))</f>
        <v>2.1904761904761907</v>
      </c>
      <c r="K22" s="12">
        <f t="shared" ref="K22:K31" si="9">IF(($C6-$C$13)=0,1,IF(($C6-$C$13)&lt;0,(($C$13-$C6)/($E$19/($E$18-1)))+1,(1/((($C6-$C$13)/($E$19/($E$18-1)))+1))))</f>
        <v>7.1190476190476186</v>
      </c>
      <c r="L22" s="12">
        <f t="shared" ref="L22:L31" si="10">IF(($C6-$C$14)=0,1,IF(($C6-$C$14)&lt;0,(($C$14-$C6)/($E$19/($E$18-1)))+1,(1/((($C6-$C$14)/($E$19/($E$18-1)))+1))))</f>
        <v>1.8833333333333333</v>
      </c>
      <c r="M22" s="12">
        <f t="shared" ref="M22:M31" si="11">IF(($C6-$C$15)=0,1,IF(($C6-$C$15)&lt;0,(($C$15-$C6)/($E$19/($E$18-1)))+1,(1/((($C6-$C$15)/($E$19/($E$18-1)))+1))))</f>
        <v>6.9047619047619051</v>
      </c>
    </row>
    <row r="23" spans="2:13" x14ac:dyDescent="0.25">
      <c r="B23" s="5" t="s">
        <v>3</v>
      </c>
      <c r="C23" s="12">
        <f t="shared" si="1"/>
        <v>0.31818181818181818</v>
      </c>
      <c r="D23" s="12">
        <f t="shared" si="2"/>
        <v>0.36206896551724138</v>
      </c>
      <c r="E23" s="12">
        <f t="shared" si="3"/>
        <v>1</v>
      </c>
      <c r="F23" s="12">
        <f t="shared" si="4"/>
        <v>0.25766871165644173</v>
      </c>
      <c r="G23" s="12">
        <f t="shared" si="5"/>
        <v>0.2153846153846154</v>
      </c>
      <c r="H23" s="12">
        <f t="shared" si="6"/>
        <v>0.23595505617977527</v>
      </c>
      <c r="I23" s="12">
        <f t="shared" si="7"/>
        <v>0.24705882352941178</v>
      </c>
      <c r="J23" s="12">
        <f t="shared" si="8"/>
        <v>0.63636363636363635</v>
      </c>
      <c r="K23" s="12">
        <f t="shared" si="9"/>
        <v>5.3571428571428568</v>
      </c>
      <c r="L23" s="12">
        <f t="shared" si="10"/>
        <v>0.53231939163498099</v>
      </c>
      <c r="M23" s="12">
        <f t="shared" si="11"/>
        <v>5.1428571428571432</v>
      </c>
    </row>
    <row r="24" spans="2:13" x14ac:dyDescent="0.25">
      <c r="B24" s="5" t="s">
        <v>4</v>
      </c>
      <c r="C24" s="12">
        <f t="shared" si="1"/>
        <v>1.7380952380952381</v>
      </c>
      <c r="D24" s="12">
        <f t="shared" si="2"/>
        <v>2.1190476190476191</v>
      </c>
      <c r="E24" s="12">
        <f t="shared" si="3"/>
        <v>3.8809523809523809</v>
      </c>
      <c r="F24" s="12">
        <f t="shared" si="4"/>
        <v>1</v>
      </c>
      <c r="G24" s="12">
        <f t="shared" si="5"/>
        <v>0.56756756756756754</v>
      </c>
      <c r="H24" s="12">
        <f t="shared" si="6"/>
        <v>0.73684210526315785</v>
      </c>
      <c r="I24" s="12">
        <f t="shared" si="7"/>
        <v>0.8571428571428571</v>
      </c>
      <c r="J24" s="12">
        <f t="shared" si="8"/>
        <v>3.3095238095238093</v>
      </c>
      <c r="K24" s="12">
        <f t="shared" si="9"/>
        <v>8.2380952380952372</v>
      </c>
      <c r="L24" s="12">
        <f t="shared" si="10"/>
        <v>3.0023809523809524</v>
      </c>
      <c r="M24" s="12">
        <f t="shared" si="11"/>
        <v>8.0238095238095237</v>
      </c>
    </row>
    <row r="25" spans="2:13" x14ac:dyDescent="0.25">
      <c r="B25" s="5" t="s">
        <v>5</v>
      </c>
      <c r="C25" s="12">
        <f t="shared" si="1"/>
        <v>2.5</v>
      </c>
      <c r="D25" s="12">
        <f t="shared" si="2"/>
        <v>2.8809523809523809</v>
      </c>
      <c r="E25" s="12">
        <f t="shared" si="3"/>
        <v>4.6428571428571423</v>
      </c>
      <c r="F25" s="12">
        <f t="shared" si="4"/>
        <v>1.7619047619047619</v>
      </c>
      <c r="G25" s="12">
        <f t="shared" si="5"/>
        <v>1</v>
      </c>
      <c r="H25" s="12">
        <f t="shared" si="6"/>
        <v>1.4047619047619047</v>
      </c>
      <c r="I25" s="12">
        <f t="shared" si="7"/>
        <v>1.5952380952380953</v>
      </c>
      <c r="J25" s="12">
        <f t="shared" si="8"/>
        <v>4.0714285714285712</v>
      </c>
      <c r="K25" s="12">
        <f t="shared" si="9"/>
        <v>9</v>
      </c>
      <c r="L25" s="12">
        <f t="shared" si="10"/>
        <v>3.7642857142857142</v>
      </c>
      <c r="M25" s="12">
        <f t="shared" si="11"/>
        <v>8.7857142857142847</v>
      </c>
    </row>
    <row r="26" spans="2:13" x14ac:dyDescent="0.25">
      <c r="B26" s="5" t="s">
        <v>6</v>
      </c>
      <c r="C26" s="12">
        <f t="shared" si="1"/>
        <v>2.0952380952380953</v>
      </c>
      <c r="D26" s="12">
        <f t="shared" si="2"/>
        <v>2.4761904761904763</v>
      </c>
      <c r="E26" s="12">
        <f t="shared" si="3"/>
        <v>4.2380952380952381</v>
      </c>
      <c r="F26" s="12">
        <f t="shared" si="4"/>
        <v>1.3571428571428572</v>
      </c>
      <c r="G26" s="12">
        <f t="shared" si="5"/>
        <v>0.71186440677966112</v>
      </c>
      <c r="H26" s="12">
        <f t="shared" si="6"/>
        <v>1</v>
      </c>
      <c r="I26" s="12">
        <f t="shared" si="7"/>
        <v>1.1904761904761905</v>
      </c>
      <c r="J26" s="12">
        <f t="shared" si="8"/>
        <v>3.6666666666666665</v>
      </c>
      <c r="K26" s="12">
        <f t="shared" si="9"/>
        <v>8.5952380952380949</v>
      </c>
      <c r="L26" s="12">
        <f t="shared" si="10"/>
        <v>3.3595238095238096</v>
      </c>
      <c r="M26" s="12">
        <f t="shared" si="11"/>
        <v>8.3809523809523814</v>
      </c>
    </row>
    <row r="27" spans="2:13" x14ac:dyDescent="0.25">
      <c r="B27" s="5" t="s">
        <v>7</v>
      </c>
      <c r="C27" s="12">
        <f t="shared" si="1"/>
        <v>1.9047619047619047</v>
      </c>
      <c r="D27" s="12">
        <f t="shared" si="2"/>
        <v>2.2857142857142856</v>
      </c>
      <c r="E27" s="12">
        <f t="shared" si="3"/>
        <v>4.0476190476190474</v>
      </c>
      <c r="F27" s="12">
        <f t="shared" si="4"/>
        <v>1.1666666666666667</v>
      </c>
      <c r="G27" s="12">
        <f t="shared" si="5"/>
        <v>0.62686567164179097</v>
      </c>
      <c r="H27" s="12">
        <f t="shared" si="6"/>
        <v>0.84</v>
      </c>
      <c r="I27" s="12">
        <f t="shared" si="7"/>
        <v>1</v>
      </c>
      <c r="J27" s="12">
        <f t="shared" si="8"/>
        <v>3.4761904761904763</v>
      </c>
      <c r="K27" s="12">
        <f t="shared" si="9"/>
        <v>8.4047619047619051</v>
      </c>
      <c r="L27" s="12">
        <f t="shared" si="10"/>
        <v>3.1690476190476189</v>
      </c>
      <c r="M27" s="12">
        <f t="shared" si="11"/>
        <v>8.1904761904761898</v>
      </c>
    </row>
    <row r="28" spans="2:13" x14ac:dyDescent="0.25">
      <c r="B28" s="5" t="s">
        <v>8</v>
      </c>
      <c r="C28" s="12">
        <f t="shared" si="1"/>
        <v>0.38888888888888895</v>
      </c>
      <c r="D28" s="12">
        <f t="shared" si="2"/>
        <v>0.45652173913043476</v>
      </c>
      <c r="E28" s="12">
        <f t="shared" si="3"/>
        <v>1.5714285714285714</v>
      </c>
      <c r="F28" s="12">
        <f t="shared" si="4"/>
        <v>0.30215827338129497</v>
      </c>
      <c r="G28" s="12">
        <f t="shared" si="5"/>
        <v>0.24561403508771931</v>
      </c>
      <c r="H28" s="12">
        <f t="shared" si="6"/>
        <v>0.27272727272727276</v>
      </c>
      <c r="I28" s="12">
        <f t="shared" si="7"/>
        <v>0.28767123287671231</v>
      </c>
      <c r="J28" s="12">
        <f t="shared" si="8"/>
        <v>1</v>
      </c>
      <c r="K28" s="12">
        <f t="shared" si="9"/>
        <v>5.9285714285714288</v>
      </c>
      <c r="L28" s="12">
        <f t="shared" si="10"/>
        <v>0.76502732240437143</v>
      </c>
      <c r="M28" s="12">
        <f t="shared" si="11"/>
        <v>5.7142857142857144</v>
      </c>
    </row>
    <row r="29" spans="2:13" x14ac:dyDescent="0.25">
      <c r="B29" s="5" t="s">
        <v>9</v>
      </c>
      <c r="C29" s="12">
        <f t="shared" si="1"/>
        <v>0.13333333333333333</v>
      </c>
      <c r="D29" s="12">
        <f t="shared" si="2"/>
        <v>0.14046822742474918</v>
      </c>
      <c r="E29" s="12">
        <f t="shared" si="3"/>
        <v>0.18666666666666668</v>
      </c>
      <c r="F29" s="12">
        <f t="shared" si="4"/>
        <v>0.12138728323699423</v>
      </c>
      <c r="G29" s="12">
        <f t="shared" si="5"/>
        <v>0.1111111111111111</v>
      </c>
      <c r="H29" s="12">
        <f t="shared" si="6"/>
        <v>0.11634349030470914</v>
      </c>
      <c r="I29" s="12">
        <f t="shared" si="7"/>
        <v>0.11898016997167138</v>
      </c>
      <c r="J29" s="12">
        <f t="shared" si="8"/>
        <v>0.16867469879518071</v>
      </c>
      <c r="K29" s="12">
        <f t="shared" si="9"/>
        <v>1</v>
      </c>
      <c r="L29" s="12">
        <f t="shared" si="10"/>
        <v>0.16036655211912942</v>
      </c>
      <c r="M29" s="12">
        <f t="shared" si="11"/>
        <v>0.82352941176470595</v>
      </c>
    </row>
    <row r="30" spans="2:13" x14ac:dyDescent="0.25">
      <c r="B30" s="5" t="s">
        <v>10</v>
      </c>
      <c r="C30" s="12">
        <f t="shared" si="1"/>
        <v>0.44164037854889593</v>
      </c>
      <c r="D30" s="12">
        <f t="shared" si="2"/>
        <v>0.53097345132743368</v>
      </c>
      <c r="E30" s="12">
        <f t="shared" si="3"/>
        <v>1.8785714285714286</v>
      </c>
      <c r="F30" s="12">
        <f t="shared" si="4"/>
        <v>0.33306899286280728</v>
      </c>
      <c r="G30" s="12">
        <f t="shared" si="5"/>
        <v>0.26565464895635676</v>
      </c>
      <c r="H30" s="12">
        <f t="shared" si="6"/>
        <v>0.297661233167966</v>
      </c>
      <c r="I30" s="12">
        <f t="shared" si="7"/>
        <v>0.31555221637866265</v>
      </c>
      <c r="J30" s="12">
        <f t="shared" si="8"/>
        <v>1.3071428571428574</v>
      </c>
      <c r="K30" s="12">
        <f t="shared" si="9"/>
        <v>6.2357142857142858</v>
      </c>
      <c r="L30" s="12">
        <f t="shared" si="10"/>
        <v>1</v>
      </c>
      <c r="M30" s="12">
        <f t="shared" si="11"/>
        <v>6.0214285714285714</v>
      </c>
    </row>
    <row r="31" spans="2:13" x14ac:dyDescent="0.25">
      <c r="B31" s="5" t="s">
        <v>11</v>
      </c>
      <c r="C31" s="12">
        <f t="shared" si="1"/>
        <v>0.13725490196078433</v>
      </c>
      <c r="D31" s="12">
        <f t="shared" si="2"/>
        <v>0.14482758620689654</v>
      </c>
      <c r="E31" s="12">
        <f t="shared" si="3"/>
        <v>0.19444444444444442</v>
      </c>
      <c r="F31" s="12">
        <f t="shared" si="4"/>
        <v>0.12462908011869436</v>
      </c>
      <c r="G31" s="12">
        <f t="shared" si="5"/>
        <v>0.11382113821138212</v>
      </c>
      <c r="H31" s="12">
        <f t="shared" si="6"/>
        <v>0.11931818181818181</v>
      </c>
      <c r="I31" s="12">
        <f t="shared" si="7"/>
        <v>0.12209302325581396</v>
      </c>
      <c r="J31" s="12">
        <f t="shared" si="8"/>
        <v>0.17499999999999999</v>
      </c>
      <c r="K31" s="12">
        <f t="shared" si="9"/>
        <v>1.2142857142857142</v>
      </c>
      <c r="L31" s="12">
        <f t="shared" si="10"/>
        <v>0.166073546856465</v>
      </c>
      <c r="M31" s="12">
        <f t="shared" si="11"/>
        <v>1</v>
      </c>
    </row>
    <row r="32" spans="2:13" x14ac:dyDescent="0.25">
      <c r="C32" s="13">
        <f>SUM(C21:C31)</f>
        <v>11.381532490043442</v>
      </c>
      <c r="D32" s="13">
        <f t="shared" ref="D32:M32" si="12">SUM(D21:D31)</f>
        <v>13.777717112463899</v>
      </c>
      <c r="E32" s="13">
        <f t="shared" si="12"/>
        <v>27.545396825396828</v>
      </c>
      <c r="F32" s="13">
        <f t="shared" si="12"/>
        <v>7.4718792050834937</v>
      </c>
      <c r="G32" s="13">
        <f t="shared" si="12"/>
        <v>4.604990632756734</v>
      </c>
      <c r="H32" s="13">
        <f t="shared" si="12"/>
        <v>5.9047281253418475</v>
      </c>
      <c r="I32" s="13">
        <f t="shared" si="12"/>
        <v>6.6967126088694142</v>
      </c>
      <c r="J32" s="13">
        <f t="shared" si="12"/>
        <v>22.572895478015962</v>
      </c>
      <c r="K32" s="13">
        <f t="shared" si="12"/>
        <v>68.592857142857127</v>
      </c>
      <c r="L32" s="13">
        <f t="shared" si="12"/>
        <v>20.066643955872088</v>
      </c>
      <c r="M32" s="13">
        <f t="shared" si="12"/>
        <v>66.273529411764699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8.786163030987254E-2</v>
      </c>
      <c r="D35" s="12">
        <f>D21/$D$32</f>
        <v>0.10023085607579457</v>
      </c>
      <c r="E35" s="12">
        <f>E21/$E$32</f>
        <v>0.11409736308316429</v>
      </c>
      <c r="F35" s="12">
        <f>F21/$F$32</f>
        <v>7.7001039492446605E-2</v>
      </c>
      <c r="G35" s="12">
        <f>G21/$G$32</f>
        <v>8.6862283096663717E-2</v>
      </c>
      <c r="H35" s="12">
        <f>H21/$H$32</f>
        <v>8.0828908146401077E-2</v>
      </c>
      <c r="I35" s="12">
        <f>I21/$I$32</f>
        <v>7.839667470643244E-2</v>
      </c>
      <c r="J35" s="12">
        <f>J21/$J$32</f>
        <v>0.11391664724327985</v>
      </c>
      <c r="K35" s="12">
        <f>K21/$K$32</f>
        <v>0.10934083099031555</v>
      </c>
      <c r="L35" s="12">
        <f>L21/$L$32</f>
        <v>0.11283828622588971</v>
      </c>
      <c r="M35" s="12">
        <f>M21/$M$32</f>
        <v>0.10993400155961733</v>
      </c>
      <c r="N35" s="15">
        <f>AVERAGE(C35:M35)</f>
        <v>9.7391683720897959E-2</v>
      </c>
      <c r="P35" s="8"/>
    </row>
    <row r="36" spans="2:16" x14ac:dyDescent="0.25">
      <c r="B36" s="5" t="s">
        <v>2</v>
      </c>
      <c r="C36" s="12">
        <f t="shared" ref="C36:C45" si="13">C22/$C$32</f>
        <v>6.3623939189907705E-2</v>
      </c>
      <c r="D36" s="12">
        <f t="shared" ref="D36:D45" si="14">D22/$D$32</f>
        <v>7.2580964744540899E-2</v>
      </c>
      <c r="E36" s="12">
        <f t="shared" ref="E36:E45" si="15">E22/$E$32</f>
        <v>0.10026737967914437</v>
      </c>
      <c r="F36" s="12">
        <f t="shared" ref="F36:F45" si="16">F22/$F$32</f>
        <v>6.315815598818654E-2</v>
      </c>
      <c r="G36" s="12">
        <f t="shared" ref="G36:G45" si="17">G22/$G$32</f>
        <v>7.5376361364873468E-2</v>
      </c>
      <c r="H36" s="12">
        <f t="shared" ref="H36:H45" si="18">H22/$H$32</f>
        <v>6.8393691508493226E-2</v>
      </c>
      <c r="I36" s="12">
        <f t="shared" ref="I36:I45" si="19">I22/$I$32</f>
        <v>6.5330562255360367E-2</v>
      </c>
      <c r="J36" s="12">
        <f t="shared" ref="J36:J45" si="20">J22/$J$32</f>
        <v>9.7040106910942114E-2</v>
      </c>
      <c r="K36" s="12">
        <f t="shared" ref="K36:K45" si="21">K22/$K$32</f>
        <v>0.10378701100350586</v>
      </c>
      <c r="L36" s="12">
        <f t="shared" ref="L36:L45" si="22">L22/$L$32</f>
        <v>9.3853926818799949E-2</v>
      </c>
      <c r="M36" s="12">
        <f t="shared" ref="M36:M45" si="23">M22/$M$32</f>
        <v>0.10418581847153277</v>
      </c>
      <c r="N36" s="15">
        <f t="shared" ref="N36:N45" si="24">AVERAGE(C36:M36)</f>
        <v>8.2508901630480663E-2</v>
      </c>
      <c r="P36" s="8"/>
    </row>
    <row r="37" spans="2:16" x14ac:dyDescent="0.25">
      <c r="B37" s="5" t="s">
        <v>3</v>
      </c>
      <c r="C37" s="12">
        <f t="shared" si="13"/>
        <v>2.7955973280413989E-2</v>
      </c>
      <c r="D37" s="12">
        <f t="shared" si="14"/>
        <v>2.6279314821299291E-2</v>
      </c>
      <c r="E37" s="12">
        <f t="shared" si="15"/>
        <v>3.6303706435552273E-2</v>
      </c>
      <c r="F37" s="12">
        <f t="shared" si="16"/>
        <v>3.4485128116249097E-2</v>
      </c>
      <c r="G37" s="12">
        <f t="shared" si="17"/>
        <v>4.6771998590511232E-2</v>
      </c>
      <c r="H37" s="12">
        <f t="shared" si="18"/>
        <v>3.9960359083614019E-2</v>
      </c>
      <c r="I37" s="12">
        <f t="shared" si="19"/>
        <v>3.6892552803027029E-2</v>
      </c>
      <c r="J37" s="12">
        <f t="shared" si="20"/>
        <v>2.8191493509700571E-2</v>
      </c>
      <c r="K37" s="12">
        <f t="shared" si="21"/>
        <v>7.81005935645111E-2</v>
      </c>
      <c r="L37" s="12">
        <f t="shared" si="22"/>
        <v>2.6527574456674842E-2</v>
      </c>
      <c r="M37" s="12">
        <f t="shared" si="23"/>
        <v>7.7600471689141651E-2</v>
      </c>
      <c r="N37" s="15">
        <f t="shared" si="24"/>
        <v>4.1733560577335918E-2</v>
      </c>
      <c r="P37" s="8"/>
    </row>
    <row r="38" spans="2:16" x14ac:dyDescent="0.25">
      <c r="B38" s="5" t="s">
        <v>4</v>
      </c>
      <c r="C38" s="12">
        <f t="shared" si="13"/>
        <v>0.15271188125287372</v>
      </c>
      <c r="D38" s="12">
        <f t="shared" si="14"/>
        <v>0.15380252053009857</v>
      </c>
      <c r="E38" s="12">
        <f t="shared" si="15"/>
        <v>0.14089295592845286</v>
      </c>
      <c r="F38" s="12">
        <f t="shared" si="16"/>
        <v>0.13383514007020481</v>
      </c>
      <c r="G38" s="12">
        <f t="shared" si="17"/>
        <v>0.12325053682634715</v>
      </c>
      <c r="H38" s="12">
        <f t="shared" si="18"/>
        <v>0.12478848976988237</v>
      </c>
      <c r="I38" s="12">
        <f t="shared" si="19"/>
        <v>0.12799457094927744</v>
      </c>
      <c r="J38" s="12">
        <f t="shared" si="20"/>
        <v>0.14661494413718426</v>
      </c>
      <c r="K38" s="12">
        <f t="shared" si="21"/>
        <v>0.12010135721475929</v>
      </c>
      <c r="L38" s="12">
        <f t="shared" si="22"/>
        <v>0.1496204825771261</v>
      </c>
      <c r="M38" s="12">
        <f t="shared" si="23"/>
        <v>0.12107110629278119</v>
      </c>
      <c r="N38" s="15">
        <f t="shared" si="24"/>
        <v>0.13588036232263526</v>
      </c>
      <c r="P38" s="8"/>
    </row>
    <row r="39" spans="2:16" x14ac:dyDescent="0.25">
      <c r="B39" s="5" t="s">
        <v>5</v>
      </c>
      <c r="C39" s="12">
        <f t="shared" si="13"/>
        <v>0.21965407577468135</v>
      </c>
      <c r="D39" s="12">
        <f t="shared" si="14"/>
        <v>0.20910230319260592</v>
      </c>
      <c r="E39" s="12">
        <f t="shared" si="15"/>
        <v>0.16855292273649267</v>
      </c>
      <c r="F39" s="12">
        <f t="shared" si="16"/>
        <v>0.23580477059988467</v>
      </c>
      <c r="G39" s="12">
        <f t="shared" si="17"/>
        <v>0.21715570774165929</v>
      </c>
      <c r="H39" s="12">
        <f t="shared" si="18"/>
        <v>0.2379045867891805</v>
      </c>
      <c r="I39" s="12">
        <f t="shared" si="19"/>
        <v>0.23821211815559973</v>
      </c>
      <c r="J39" s="12">
        <f t="shared" si="20"/>
        <v>0.18036802480185976</v>
      </c>
      <c r="K39" s="12">
        <f t="shared" si="21"/>
        <v>0.13120899718837867</v>
      </c>
      <c r="L39" s="12">
        <f t="shared" si="22"/>
        <v>0.18758920139130558</v>
      </c>
      <c r="M39" s="12">
        <f t="shared" si="23"/>
        <v>0.13256747246895029</v>
      </c>
      <c r="N39" s="15">
        <f t="shared" si="24"/>
        <v>0.1961927437127817</v>
      </c>
      <c r="P39" s="8"/>
    </row>
    <row r="40" spans="2:16" x14ac:dyDescent="0.25">
      <c r="B40" s="5" t="s">
        <v>6</v>
      </c>
      <c r="C40" s="12">
        <f t="shared" si="13"/>
        <v>0.18409103493497106</v>
      </c>
      <c r="D40" s="12">
        <f t="shared" si="14"/>
        <v>0.17972429365314888</v>
      </c>
      <c r="E40" s="12">
        <f t="shared" si="15"/>
        <v>0.15385856536972153</v>
      </c>
      <c r="F40" s="12">
        <f t="shared" si="16"/>
        <v>0.18163340438099226</v>
      </c>
      <c r="G40" s="12">
        <f t="shared" si="17"/>
        <v>0.15458541907033374</v>
      </c>
      <c r="H40" s="12">
        <f t="shared" si="18"/>
        <v>0.16935580754484036</v>
      </c>
      <c r="I40" s="12">
        <f t="shared" si="19"/>
        <v>0.177770237429552</v>
      </c>
      <c r="J40" s="12">
        <f t="shared" si="20"/>
        <v>0.16243670069875091</v>
      </c>
      <c r="K40" s="12">
        <f t="shared" si="21"/>
        <v>0.12530806345239337</v>
      </c>
      <c r="L40" s="12">
        <f t="shared" si="22"/>
        <v>0.16741831952127273</v>
      </c>
      <c r="M40" s="12">
        <f t="shared" si="23"/>
        <v>0.12646002793786046</v>
      </c>
      <c r="N40" s="15">
        <f t="shared" si="24"/>
        <v>0.16205835218125794</v>
      </c>
      <c r="P40" s="8"/>
    </row>
    <row r="41" spans="2:16" x14ac:dyDescent="0.25">
      <c r="B41" s="5" t="s">
        <v>7</v>
      </c>
      <c r="C41" s="12">
        <f t="shared" si="13"/>
        <v>0.16735548630451913</v>
      </c>
      <c r="D41" s="12">
        <f t="shared" si="14"/>
        <v>0.16589934798752204</v>
      </c>
      <c r="E41" s="12">
        <f t="shared" si="15"/>
        <v>0.14694357366771157</v>
      </c>
      <c r="F41" s="12">
        <f t="shared" si="16"/>
        <v>0.15614099674857229</v>
      </c>
      <c r="G41" s="12">
        <f t="shared" si="17"/>
        <v>0.13612745858432371</v>
      </c>
      <c r="H41" s="12">
        <f t="shared" si="18"/>
        <v>0.1422588783376659</v>
      </c>
      <c r="I41" s="12">
        <f t="shared" si="19"/>
        <v>0.1493269994408237</v>
      </c>
      <c r="J41" s="12">
        <f t="shared" si="20"/>
        <v>0.15399843053258203</v>
      </c>
      <c r="K41" s="12">
        <f t="shared" si="21"/>
        <v>0.12253115345898855</v>
      </c>
      <c r="L41" s="12">
        <f t="shared" si="22"/>
        <v>0.15792613981772785</v>
      </c>
      <c r="M41" s="12">
        <f t="shared" si="23"/>
        <v>0.12358593639381817</v>
      </c>
      <c r="N41" s="15">
        <f t="shared" si="24"/>
        <v>0.14746312738856865</v>
      </c>
      <c r="P41" s="8"/>
    </row>
    <row r="42" spans="2:16" x14ac:dyDescent="0.25">
      <c r="B42" s="5" t="s">
        <v>8</v>
      </c>
      <c r="C42" s="12">
        <f t="shared" si="13"/>
        <v>3.4168411787172663E-2</v>
      </c>
      <c r="D42" s="12">
        <f t="shared" si="14"/>
        <v>3.3134788252942582E-2</v>
      </c>
      <c r="E42" s="12">
        <f t="shared" si="15"/>
        <v>5.7048681541582144E-2</v>
      </c>
      <c r="F42" s="12">
        <f t="shared" si="16"/>
        <v>4.0439394841356856E-2</v>
      </c>
      <c r="G42" s="12">
        <f t="shared" si="17"/>
        <v>5.3336489620758425E-2</v>
      </c>
      <c r="H42" s="12">
        <f t="shared" si="18"/>
        <v>4.6187947512229197E-2</v>
      </c>
      <c r="I42" s="12">
        <f t="shared" si="19"/>
        <v>4.2957082030921884E-2</v>
      </c>
      <c r="J42" s="12">
        <f t="shared" si="20"/>
        <v>4.4300918372386609E-2</v>
      </c>
      <c r="K42" s="12">
        <f t="shared" si="21"/>
        <v>8.643132354472563E-2</v>
      </c>
      <c r="L42" s="12">
        <f t="shared" si="22"/>
        <v>3.8124328317516297E-2</v>
      </c>
      <c r="M42" s="12">
        <f t="shared" si="23"/>
        <v>8.6222746321268501E-2</v>
      </c>
      <c r="N42" s="15">
        <f t="shared" si="24"/>
        <v>5.1122919285714614E-2</v>
      </c>
      <c r="P42" s="8"/>
    </row>
    <row r="43" spans="2:16" x14ac:dyDescent="0.25">
      <c r="B43" s="5" t="s">
        <v>9</v>
      </c>
      <c r="C43" s="12">
        <f t="shared" si="13"/>
        <v>1.1714884041316339E-2</v>
      </c>
      <c r="D43" s="12">
        <f t="shared" si="14"/>
        <v>1.0195319462443873E-2</v>
      </c>
      <c r="E43" s="12">
        <f t="shared" si="15"/>
        <v>6.7766918679697582E-3</v>
      </c>
      <c r="F43" s="12">
        <f t="shared" si="16"/>
        <v>1.6245884054764747E-2</v>
      </c>
      <c r="G43" s="12">
        <f t="shared" si="17"/>
        <v>2.4128411971295474E-2</v>
      </c>
      <c r="H43" s="12">
        <f t="shared" si="18"/>
        <v>1.9703445753139322E-2</v>
      </c>
      <c r="I43" s="12">
        <f t="shared" si="19"/>
        <v>1.7766951774828881E-2</v>
      </c>
      <c r="J43" s="12">
        <f t="shared" si="20"/>
        <v>7.472444062812199E-3</v>
      </c>
      <c r="K43" s="12">
        <f t="shared" si="21"/>
        <v>1.4578777465375406E-2</v>
      </c>
      <c r="L43" s="12">
        <f t="shared" si="22"/>
        <v>7.9916976885515256E-3</v>
      </c>
      <c r="M43" s="12">
        <f t="shared" si="23"/>
        <v>1.242621932277105E-2</v>
      </c>
      <c r="N43" s="15">
        <f t="shared" si="24"/>
        <v>1.3545520678660779E-2</v>
      </c>
      <c r="P43" s="8"/>
    </row>
    <row r="44" spans="2:16" x14ac:dyDescent="0.25">
      <c r="B44" s="5" t="s">
        <v>10</v>
      </c>
      <c r="C44" s="12">
        <f t="shared" si="13"/>
        <v>3.8803243669975257E-2</v>
      </c>
      <c r="D44" s="12">
        <f t="shared" si="14"/>
        <v>3.8538565351083666E-2</v>
      </c>
      <c r="E44" s="12">
        <f t="shared" si="15"/>
        <v>6.8199105661073192E-2</v>
      </c>
      <c r="F44" s="12">
        <f t="shared" si="16"/>
        <v>4.4576335312835863E-2</v>
      </c>
      <c r="G44" s="12">
        <f t="shared" si="17"/>
        <v>5.7688423308979705E-2</v>
      </c>
      <c r="H44" s="12">
        <f t="shared" si="18"/>
        <v>5.0410658517953906E-2</v>
      </c>
      <c r="I44" s="12">
        <f t="shared" si="19"/>
        <v>4.7120465638727238E-2</v>
      </c>
      <c r="J44" s="12">
        <f t="shared" si="20"/>
        <v>5.7907629015333938E-2</v>
      </c>
      <c r="K44" s="12">
        <f t="shared" si="21"/>
        <v>9.0909090909090925E-2</v>
      </c>
      <c r="L44" s="12">
        <f t="shared" si="22"/>
        <v>4.9833943443610591E-2</v>
      </c>
      <c r="M44" s="12">
        <f t="shared" si="23"/>
        <v>9.0857218936036682E-2</v>
      </c>
      <c r="N44" s="15">
        <f t="shared" si="24"/>
        <v>5.7713152705881905E-2</v>
      </c>
      <c r="P44" s="8"/>
    </row>
    <row r="45" spans="2:16" x14ac:dyDescent="0.25">
      <c r="B45" s="5" t="s">
        <v>11</v>
      </c>
      <c r="C45" s="12">
        <f t="shared" si="13"/>
        <v>1.2059439454296232E-2</v>
      </c>
      <c r="D45" s="12">
        <f t="shared" si="14"/>
        <v>1.0511725928519714E-2</v>
      </c>
      <c r="E45" s="12">
        <f t="shared" si="15"/>
        <v>7.0590540291351634E-3</v>
      </c>
      <c r="F45" s="12">
        <f t="shared" si="16"/>
        <v>1.6679750394506237E-2</v>
      </c>
      <c r="G45" s="12">
        <f t="shared" si="17"/>
        <v>2.4716909824253903E-2</v>
      </c>
      <c r="H45" s="12">
        <f t="shared" si="18"/>
        <v>2.0207227036600269E-2</v>
      </c>
      <c r="I45" s="12">
        <f t="shared" si="19"/>
        <v>1.8231784815449407E-2</v>
      </c>
      <c r="J45" s="12">
        <f t="shared" si="20"/>
        <v>7.7526607151676566E-3</v>
      </c>
      <c r="K45" s="12">
        <f t="shared" si="21"/>
        <v>1.7702801207955851E-2</v>
      </c>
      <c r="L45" s="12">
        <f t="shared" si="22"/>
        <v>8.2760997415248904E-3</v>
      </c>
      <c r="M45" s="12">
        <f t="shared" si="23"/>
        <v>1.5088980606221988E-2</v>
      </c>
      <c r="N45" s="15">
        <f t="shared" si="24"/>
        <v>1.4389675795784663E-2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11.525446648515636</v>
      </c>
    </row>
    <row r="50" spans="2:3" x14ac:dyDescent="0.25">
      <c r="C50" s="8">
        <f t="shared" ref="C50:C59" si="25">(C22*$N$35+D22*$N$36+E22*$N$37+F22*$N$38+G22*$N$39+H22*$N$40+I22*$N$41+J22*$N$42+K22*$N$43+L22*$N$44+M22*$N$45)/N36</f>
        <v>11.476921724005081</v>
      </c>
    </row>
    <row r="51" spans="2:3" x14ac:dyDescent="0.25">
      <c r="C51" s="8">
        <f t="shared" si="25"/>
        <v>11.126758277399254</v>
      </c>
    </row>
    <row r="52" spans="2:3" x14ac:dyDescent="0.25">
      <c r="C52" s="8">
        <f t="shared" si="25"/>
        <v>11.544290346126445</v>
      </c>
    </row>
    <row r="53" spans="2:3" x14ac:dyDescent="0.25">
      <c r="C53" s="8">
        <f t="shared" si="25"/>
        <v>11.453863782583843</v>
      </c>
    </row>
    <row r="54" spans="2:3" x14ac:dyDescent="0.25">
      <c r="C54" s="8">
        <f t="shared" si="25"/>
        <v>11.509954703351859</v>
      </c>
    </row>
    <row r="55" spans="2:3" x14ac:dyDescent="0.25">
      <c r="C55" s="8">
        <f t="shared" si="25"/>
        <v>11.531295755861951</v>
      </c>
    </row>
    <row r="56" spans="2:3" x14ac:dyDescent="0.25">
      <c r="C56" s="8">
        <f t="shared" si="25"/>
        <v>11.243372469790973</v>
      </c>
    </row>
    <row r="57" spans="2:3" x14ac:dyDescent="0.25">
      <c r="C57" s="8">
        <f t="shared" si="25"/>
        <v>11.098348561259604</v>
      </c>
    </row>
    <row r="58" spans="2:3" x14ac:dyDescent="0.25">
      <c r="C58" s="8">
        <f t="shared" si="25"/>
        <v>11.314924744376841</v>
      </c>
    </row>
    <row r="59" spans="2:3" x14ac:dyDescent="0.25">
      <c r="C59" s="8">
        <f t="shared" si="25"/>
        <v>11.077880569002838</v>
      </c>
    </row>
    <row r="60" spans="2:3" x14ac:dyDescent="0.25">
      <c r="C60" s="8">
        <f>AVERAGE(C49:C59)</f>
        <v>11.354823416570392</v>
      </c>
    </row>
    <row r="61" spans="2:3" x14ac:dyDescent="0.25">
      <c r="B61" s="17" t="s">
        <v>16</v>
      </c>
      <c r="C61" s="8">
        <f>(C60-11)/10</f>
        <v>3.5482341657039208E-2</v>
      </c>
    </row>
    <row r="62" spans="2:3" x14ac:dyDescent="0.25">
      <c r="B62" t="s">
        <v>17</v>
      </c>
      <c r="C62" s="8">
        <f>C61/1.51</f>
        <v>2.3498239507972987E-2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F17" sqref="F17"/>
    </sheetView>
  </sheetViews>
  <sheetFormatPr defaultRowHeight="15" x14ac:dyDescent="0.25"/>
  <cols>
    <col min="2" max="2" width="21.140625" customWidth="1"/>
    <col min="3" max="3" width="15.8554687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30" x14ac:dyDescent="0.25">
      <c r="B4" s="1" t="s">
        <v>0</v>
      </c>
      <c r="C4" s="2" t="s">
        <v>21</v>
      </c>
      <c r="D4" s="3"/>
      <c r="E4" s="3"/>
      <c r="F4" s="3"/>
    </row>
    <row r="5" spans="2:12" x14ac:dyDescent="0.25">
      <c r="B5" s="5" t="s">
        <v>1</v>
      </c>
      <c r="C5" s="6">
        <v>0.4</v>
      </c>
      <c r="D5" s="7"/>
      <c r="E5" s="7"/>
      <c r="F5" s="7"/>
    </row>
    <row r="6" spans="2:12" x14ac:dyDescent="0.25">
      <c r="B6" s="5" t="s">
        <v>2</v>
      </c>
      <c r="C6" s="6">
        <v>0.133242</v>
      </c>
      <c r="D6" s="7"/>
      <c r="E6" s="7"/>
      <c r="F6" s="7"/>
    </row>
    <row r="7" spans="2:12" x14ac:dyDescent="0.25">
      <c r="B7" s="5" t="s">
        <v>3</v>
      </c>
      <c r="C7" s="6">
        <v>0.9</v>
      </c>
      <c r="D7" s="7"/>
      <c r="E7" s="7"/>
      <c r="F7" s="7"/>
    </row>
    <row r="8" spans="2:12" x14ac:dyDescent="0.25">
      <c r="B8" s="5" t="s">
        <v>4</v>
      </c>
      <c r="C8" s="6">
        <v>6.9500000000000006E-2</v>
      </c>
      <c r="D8" s="7"/>
      <c r="E8" s="7"/>
      <c r="F8" s="7"/>
    </row>
    <row r="9" spans="2:12" x14ac:dyDescent="0.25">
      <c r="B9" s="5" t="s">
        <v>5</v>
      </c>
      <c r="C9" s="6">
        <v>0</v>
      </c>
      <c r="D9" s="7"/>
      <c r="E9" s="7"/>
      <c r="F9" s="7"/>
    </row>
    <row r="10" spans="2:12" x14ac:dyDescent="0.25">
      <c r="B10" s="5" t="s">
        <v>6</v>
      </c>
      <c r="C10" s="6">
        <v>0.38</v>
      </c>
      <c r="D10" s="7"/>
      <c r="E10" s="7"/>
      <c r="F10" s="7"/>
    </row>
    <row r="11" spans="2:12" x14ac:dyDescent="0.25">
      <c r="B11" s="5" t="s">
        <v>7</v>
      </c>
      <c r="C11" s="6">
        <v>0.63200000000000001</v>
      </c>
      <c r="D11" s="7"/>
      <c r="E11" s="7"/>
      <c r="F11" s="7"/>
    </row>
    <row r="12" spans="2:12" x14ac:dyDescent="0.25">
      <c r="B12" s="5" t="s">
        <v>8</v>
      </c>
      <c r="C12" s="6">
        <v>5.8</v>
      </c>
      <c r="D12" s="7"/>
      <c r="E12" s="7"/>
      <c r="F12" s="7"/>
    </row>
    <row r="13" spans="2:12" x14ac:dyDescent="0.25">
      <c r="B13" s="5" t="s">
        <v>9</v>
      </c>
      <c r="C13" s="6">
        <v>1.4468999999999999</v>
      </c>
      <c r="D13" s="7"/>
      <c r="E13" s="7"/>
      <c r="F13" s="7"/>
    </row>
    <row r="14" spans="2:12" x14ac:dyDescent="0.25">
      <c r="B14" s="5" t="s">
        <v>10</v>
      </c>
      <c r="C14" s="19">
        <v>1.0945262999999998</v>
      </c>
      <c r="D14" s="7"/>
      <c r="E14" s="7"/>
      <c r="F14" s="7"/>
    </row>
    <row r="15" spans="2:12" x14ac:dyDescent="0.25">
      <c r="B15" s="5" t="s">
        <v>11</v>
      </c>
      <c r="C15" s="6">
        <v>2.2780000000000001E-3</v>
      </c>
      <c r="D15" s="7"/>
      <c r="E15" s="7"/>
      <c r="F15" s="7"/>
      <c r="L15" s="8"/>
    </row>
    <row r="17" spans="2:13" x14ac:dyDescent="0.25">
      <c r="C17" s="9" t="s">
        <v>12</v>
      </c>
      <c r="F17">
        <f>E19/8</f>
        <v>0.72499999999999998</v>
      </c>
    </row>
    <row r="18" spans="2:13" x14ac:dyDescent="0.25">
      <c r="C18" s="10" t="s">
        <v>20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5.8</v>
      </c>
      <c r="F19" s="8">
        <f>E19-$F$17</f>
        <v>5.0750000000000002</v>
      </c>
      <c r="G19" s="8">
        <f t="shared" ref="G19:M19" si="0">F19-$F$17</f>
        <v>4.3500000000000005</v>
      </c>
      <c r="H19" s="8">
        <f t="shared" si="0"/>
        <v>3.6250000000000004</v>
      </c>
      <c r="I19" s="8">
        <f t="shared" si="0"/>
        <v>2.9000000000000004</v>
      </c>
      <c r="J19" s="8">
        <f t="shared" si="0"/>
        <v>2.1750000000000003</v>
      </c>
      <c r="K19" s="8">
        <f t="shared" si="0"/>
        <v>1.4500000000000002</v>
      </c>
      <c r="L19" s="8">
        <f t="shared" si="0"/>
        <v>0.7250000000000002</v>
      </c>
      <c r="M19" s="8">
        <f t="shared" si="0"/>
        <v>0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0.73102510894794892</v>
      </c>
      <c r="E21" s="12">
        <f>IF(($C5-$C$7)=0,1,IF(($C5-$C$7)&lt;0,(($C$7-$C5)/($E$19/($E$18-1)))+1,(1/((($C5-$C$7)/($E$19/($E$18-1)))+1))))</f>
        <v>1.6896551724137931</v>
      </c>
      <c r="F21" s="12">
        <f>IF(($C5-$C$8)=0,1,IF(($C5-$C$8)&lt;0,(($C$8-$C5)/($E$19/($E$18-1)))+1,(1/((($C5-$C$8)/($E$19/($E$18-1)))+1))))</f>
        <v>0.6868782567503553</v>
      </c>
      <c r="G21" s="12">
        <f>IF(($C5-$C$9)=0,1,IF(($C5-$C$9)&lt;0,(($C$9-$C5)/($E$19/($E$18-1)))+1,(1/((($C5-$C$9)/($E$19/($E$18-1)))+1))))</f>
        <v>0.64444444444444449</v>
      </c>
      <c r="H21" s="12">
        <f>IF(($C5-$C$10)=0,1,IF(($C5-$C$10)&lt;0,(($C$10-$C5)/($E$19/($E$18-1)))+1,(1/((($C5-$C$10)/($E$19/($E$18-1)))+1))))</f>
        <v>0.97315436241610731</v>
      </c>
      <c r="I21" s="12">
        <f>IF(($C5-$C$11)=0,1,IF(($C5-$C$11)&lt;0,(($C$11-$C5)/($E$19/($E$18-1)))+1,(1/((($C5-$C$11)/($E$19/($E$18-1)))+1))))</f>
        <v>1.32</v>
      </c>
      <c r="J21" s="12">
        <f>IF(($C5-$C$12)=0,1,IF(($C5-$C$12)&lt;0,(($C$12-$C5)/($E$19/($E$18-1)))+1,(1/((($C5-$C$12)/($E$19/($E$18-1)))+1))))</f>
        <v>8.4482758620689644</v>
      </c>
      <c r="K21" s="12">
        <f>IF(($C5-$C$13)=0,1,IF(($C5-$C$13)&lt;0,(($C$13-$C5)/($E$19/($E$18-1)))+1,(1/((($C5-$C$13)/($E$19/($E$18-1)))+1))))</f>
        <v>2.444</v>
      </c>
      <c r="L21" s="12">
        <f>IF(($C5-$C$14)=0,1,IF(($C5-$C$14)&lt;0,(($C$14-$C5)/($E$19/($E$18-1)))+1,(1/((($C5-$C$14)/($E$19/($E$18-1)))+1))))</f>
        <v>1.9579673103448274</v>
      </c>
      <c r="M21" s="12">
        <f>IF(($C5-$C$15)=0,1,IF(($C5-$C$15)&lt;0,(($C$15-$C5)/($E$19/($E$18-1)))+1,(1/((($C5-$C$15)/($E$19/($E$18-1)))+1))))</f>
        <v>0.64575202053580483</v>
      </c>
    </row>
    <row r="22" spans="2:13" x14ac:dyDescent="0.25">
      <c r="B22" s="5" t="s">
        <v>2</v>
      </c>
      <c r="C22" s="12">
        <f t="shared" ref="C22:C31" si="1">IF((C6-$C$5)=0,1,IF((C6-$C$5)&lt;0,(ABS((C6-$C$5))/($E$19/($E$18-1)))+1,(1/(((C6-$C$5)/($E$19/($E$18-1)))+1))))</f>
        <v>1.3679420689655173</v>
      </c>
      <c r="D22" s="12">
        <f t="shared" ref="D22:D31" si="2">IF(($C6-$C$6)=0,1,IF(($C6-$C$6)&lt;0,(($C$6-$C6)/($E$19/($E$18-1)))+1,(1/((($C6-$C$6)/($E$19/($E$18-1)))+1))))</f>
        <v>1</v>
      </c>
      <c r="E22" s="12">
        <f t="shared" ref="E22:E31" si="3">IF(($C6-$C$7)=0,1,IF(($C6-$C$7)&lt;0,(($C$7-$C6)/($E$19/($E$18-1)))+1,(1/((($C6-$C$7)/($E$19/($E$18-1)))+1))))</f>
        <v>2.0575972413793107</v>
      </c>
      <c r="F22" s="12">
        <f t="shared" ref="F22:F31" si="4">IF(($C6-$C$8)=0,1,IF(($C6-$C$8)&lt;0,(($C$8-$C6)/($E$19/($E$18-1)))+1,(1/((($C6-$C$8)/($E$19/($E$18-1)))+1))))</f>
        <v>0.91918523420839771</v>
      </c>
      <c r="G22" s="12">
        <f t="shared" ref="G22:G31" si="5">IF(($C6-$C$9)=0,1,IF(($C6-$C$9)&lt;0,(($C$9-$C6)/($E$19/($E$18-1)))+1,(1/((($C6-$C$9)/($E$19/($E$18-1)))+1))))</f>
        <v>0.84475008214466318</v>
      </c>
      <c r="H22" s="12">
        <f t="shared" ref="H22:H31" si="6">IF(($C6-$C$10)=0,1,IF(($C6-$C$10)&lt;0,(($C$10-$C6)/($E$19/($E$18-1)))+1,(1/((($C6-$C$10)/($E$19/($E$18-1)))+1))))</f>
        <v>1.3403558620689655</v>
      </c>
      <c r="I22" s="12">
        <f t="shared" ref="I22:I31" si="7">IF(($C6-$C$11)=0,1,IF(($C6-$C$11)&lt;0,(($C$11-$C6)/($E$19/($E$18-1)))+1,(1/((($C6-$C$11)/($E$19/($E$18-1)))+1))))</f>
        <v>1.6879420689655174</v>
      </c>
      <c r="J22" s="12">
        <f t="shared" ref="J22:J31" si="8">IF(($C6-$C$12)=0,1,IF(($C6-$C$12)&lt;0,(($C$12-$C6)/($E$19/($E$18-1)))+1,(1/((($C6-$C$12)/($E$19/($E$18-1)))+1))))</f>
        <v>8.8162179310344833</v>
      </c>
      <c r="K22" s="12">
        <f t="shared" ref="K22:K31" si="9">IF(($C6-$C$13)=0,1,IF(($C6-$C$13)&lt;0,(($C$13-$C6)/($E$19/($E$18-1)))+1,(1/((($C6-$C$13)/($E$19/($E$18-1)))+1))))</f>
        <v>2.811942068965517</v>
      </c>
      <c r="L22" s="12">
        <f t="shared" ref="L22:L31" si="10">IF(($C6-$C$14)=0,1,IF(($C6-$C$14)&lt;0,(($C$14-$C6)/($E$19/($E$18-1)))+1,(1/((($C6-$C$14)/($E$19/($E$18-1)))+1))))</f>
        <v>2.3259093793103447</v>
      </c>
      <c r="M22" s="12">
        <f t="shared" ref="M22:M31" si="11">IF(($C6-$C$15)=0,1,IF(($C6-$C$15)&lt;0,(($C$15-$C6)/($E$19/($E$18-1)))+1,(1/((($C6-$C$15)/($E$19/($E$18-1)))+1))))</f>
        <v>0.84699823824366449</v>
      </c>
    </row>
    <row r="23" spans="2:13" x14ac:dyDescent="0.25">
      <c r="B23" s="5" t="s">
        <v>3</v>
      </c>
      <c r="C23" s="12">
        <f t="shared" si="1"/>
        <v>0.59183673469387754</v>
      </c>
      <c r="D23" s="12">
        <f t="shared" si="2"/>
        <v>0.48600376200429285</v>
      </c>
      <c r="E23" s="12">
        <f t="shared" si="3"/>
        <v>1</v>
      </c>
      <c r="F23" s="12">
        <f t="shared" si="4"/>
        <v>0.46608807457409196</v>
      </c>
      <c r="G23" s="12">
        <f t="shared" si="5"/>
        <v>0.44615384615384618</v>
      </c>
      <c r="H23" s="12">
        <f t="shared" si="6"/>
        <v>0.58232931726907622</v>
      </c>
      <c r="I23" s="12">
        <f t="shared" si="7"/>
        <v>0.73011077542799596</v>
      </c>
      <c r="J23" s="12">
        <f t="shared" si="8"/>
        <v>7.7586206896551717</v>
      </c>
      <c r="K23" s="12">
        <f t="shared" si="9"/>
        <v>1.7543448275862068</v>
      </c>
      <c r="L23" s="12">
        <f t="shared" si="10"/>
        <v>1.2683121379310343</v>
      </c>
      <c r="M23" s="12">
        <f t="shared" si="11"/>
        <v>0.44678016320725306</v>
      </c>
    </row>
    <row r="24" spans="2:13" x14ac:dyDescent="0.25">
      <c r="B24" s="5" t="s">
        <v>4</v>
      </c>
      <c r="C24" s="12">
        <f t="shared" si="1"/>
        <v>1.4558620689655173</v>
      </c>
      <c r="D24" s="12">
        <f t="shared" si="2"/>
        <v>1.08792</v>
      </c>
      <c r="E24" s="12">
        <f t="shared" si="3"/>
        <v>2.1455172413793102</v>
      </c>
      <c r="F24" s="12">
        <f t="shared" si="4"/>
        <v>1</v>
      </c>
      <c r="G24" s="12">
        <f t="shared" si="5"/>
        <v>0.91252359974826935</v>
      </c>
      <c r="H24" s="12">
        <f t="shared" si="6"/>
        <v>1.4282758620689655</v>
      </c>
      <c r="I24" s="12">
        <f t="shared" si="7"/>
        <v>1.7758620689655173</v>
      </c>
      <c r="J24" s="12">
        <f t="shared" si="8"/>
        <v>8.9041379310344837</v>
      </c>
      <c r="K24" s="12">
        <f t="shared" si="9"/>
        <v>2.899862068965517</v>
      </c>
      <c r="L24" s="12">
        <f t="shared" si="10"/>
        <v>2.4138293793103447</v>
      </c>
      <c r="M24" s="12">
        <f t="shared" si="11"/>
        <v>0.91514752178051106</v>
      </c>
    </row>
    <row r="25" spans="2:13" x14ac:dyDescent="0.25">
      <c r="B25" s="5" t="s">
        <v>5</v>
      </c>
      <c r="C25" s="12">
        <f t="shared" si="1"/>
        <v>1.5517241379310345</v>
      </c>
      <c r="D25" s="12">
        <f t="shared" si="2"/>
        <v>1.1837820689655172</v>
      </c>
      <c r="E25" s="12">
        <f t="shared" si="3"/>
        <v>2.2413793103448274</v>
      </c>
      <c r="F25" s="12">
        <f t="shared" si="4"/>
        <v>1.0958620689655172</v>
      </c>
      <c r="G25" s="12">
        <f t="shared" si="5"/>
        <v>1</v>
      </c>
      <c r="H25" s="12">
        <f t="shared" si="6"/>
        <v>1.5241379310344829</v>
      </c>
      <c r="I25" s="12">
        <f t="shared" si="7"/>
        <v>1.8717241379310345</v>
      </c>
      <c r="J25" s="12">
        <f t="shared" si="8"/>
        <v>9</v>
      </c>
      <c r="K25" s="12">
        <f t="shared" si="9"/>
        <v>2.9957241379310346</v>
      </c>
      <c r="L25" s="12">
        <f t="shared" si="10"/>
        <v>2.5096914482758619</v>
      </c>
      <c r="M25" s="12">
        <f t="shared" si="11"/>
        <v>1.0031420689655173</v>
      </c>
    </row>
    <row r="26" spans="2:13" x14ac:dyDescent="0.25">
      <c r="B26" s="5" t="s">
        <v>6</v>
      </c>
      <c r="C26" s="12">
        <f t="shared" si="1"/>
        <v>1.0275862068965518</v>
      </c>
      <c r="D26" s="12">
        <f t="shared" si="2"/>
        <v>0.74607052373121707</v>
      </c>
      <c r="E26" s="12">
        <f t="shared" si="3"/>
        <v>1.7172413793103449</v>
      </c>
      <c r="F26" s="12">
        <f t="shared" si="4"/>
        <v>0.70014485755673583</v>
      </c>
      <c r="G26" s="12">
        <f t="shared" si="5"/>
        <v>0.65610859728506776</v>
      </c>
      <c r="H26" s="12">
        <f t="shared" si="6"/>
        <v>1</v>
      </c>
      <c r="I26" s="12">
        <f t="shared" si="7"/>
        <v>1.3475862068965516</v>
      </c>
      <c r="J26" s="12">
        <f t="shared" si="8"/>
        <v>8.4758620689655171</v>
      </c>
      <c r="K26" s="12">
        <f t="shared" si="9"/>
        <v>2.4715862068965517</v>
      </c>
      <c r="L26" s="12">
        <f t="shared" si="10"/>
        <v>1.985553517241379</v>
      </c>
      <c r="M26" s="12">
        <f t="shared" si="11"/>
        <v>0.65746398457634825</v>
      </c>
    </row>
    <row r="27" spans="2:13" x14ac:dyDescent="0.25">
      <c r="B27" s="5" t="s">
        <v>7</v>
      </c>
      <c r="C27" s="12">
        <f t="shared" si="1"/>
        <v>0.75757575757575757</v>
      </c>
      <c r="D27" s="12">
        <f t="shared" si="2"/>
        <v>0.59243739366770221</v>
      </c>
      <c r="E27" s="12">
        <f t="shared" si="3"/>
        <v>1.3696551724137931</v>
      </c>
      <c r="F27" s="12">
        <f t="shared" si="4"/>
        <v>0.56310679611650483</v>
      </c>
      <c r="G27" s="12">
        <f t="shared" si="5"/>
        <v>0.53426676492262337</v>
      </c>
      <c r="H27" s="12">
        <f t="shared" si="6"/>
        <v>0.74206755373592637</v>
      </c>
      <c r="I27" s="12">
        <f t="shared" si="7"/>
        <v>1</v>
      </c>
      <c r="J27" s="12">
        <f t="shared" si="8"/>
        <v>8.1282758620689659</v>
      </c>
      <c r="K27" s="12">
        <f t="shared" si="9"/>
        <v>2.1239999999999997</v>
      </c>
      <c r="L27" s="12">
        <f t="shared" si="10"/>
        <v>1.6379673103448273</v>
      </c>
      <c r="M27" s="12">
        <f t="shared" si="11"/>
        <v>0.53516514827396322</v>
      </c>
    </row>
    <row r="28" spans="2:13" x14ac:dyDescent="0.25">
      <c r="B28" s="5" t="s">
        <v>8</v>
      </c>
      <c r="C28" s="12">
        <f t="shared" si="1"/>
        <v>0.11836734693877553</v>
      </c>
      <c r="D28" s="12">
        <f t="shared" si="2"/>
        <v>0.11342732312456134</v>
      </c>
      <c r="E28" s="12">
        <f t="shared" si="3"/>
        <v>0.12888888888888891</v>
      </c>
      <c r="F28" s="12">
        <f t="shared" si="4"/>
        <v>0.11230733483076445</v>
      </c>
      <c r="G28" s="12">
        <f t="shared" si="5"/>
        <v>0.1111111111111111</v>
      </c>
      <c r="H28" s="12">
        <f t="shared" si="6"/>
        <v>0.11798209926769732</v>
      </c>
      <c r="I28" s="12">
        <f t="shared" si="7"/>
        <v>0.12302732054980485</v>
      </c>
      <c r="J28" s="12">
        <f t="shared" si="8"/>
        <v>1</v>
      </c>
      <c r="K28" s="12">
        <f t="shared" si="9"/>
        <v>0.14276993363659637</v>
      </c>
      <c r="L28" s="12">
        <f t="shared" si="10"/>
        <v>0.13350584867025506</v>
      </c>
      <c r="M28" s="12">
        <f t="shared" si="11"/>
        <v>0.11114991563338127</v>
      </c>
    </row>
    <row r="29" spans="2:13" x14ac:dyDescent="0.25">
      <c r="B29" s="5" t="s">
        <v>9</v>
      </c>
      <c r="C29" s="12">
        <f t="shared" si="1"/>
        <v>0.40916530278232405</v>
      </c>
      <c r="D29" s="12">
        <f t="shared" si="2"/>
        <v>0.35562610305406794</v>
      </c>
      <c r="E29" s="12">
        <f t="shared" si="3"/>
        <v>0.5700133658306471</v>
      </c>
      <c r="F29" s="12">
        <f t="shared" si="4"/>
        <v>0.34484398782343989</v>
      </c>
      <c r="G29" s="12">
        <f t="shared" si="5"/>
        <v>0.33380910723329804</v>
      </c>
      <c r="H29" s="12">
        <f t="shared" si="6"/>
        <v>0.40459847089681344</v>
      </c>
      <c r="I29" s="12">
        <f t="shared" si="7"/>
        <v>0.47080979284369123</v>
      </c>
      <c r="J29" s="12">
        <f t="shared" si="8"/>
        <v>7.0042758620689654</v>
      </c>
      <c r="K29" s="12">
        <f t="shared" si="9"/>
        <v>1</v>
      </c>
      <c r="L29" s="12">
        <f t="shared" si="10"/>
        <v>0.67293270663651805</v>
      </c>
      <c r="M29" s="12">
        <f t="shared" si="11"/>
        <v>0.33415959093335151</v>
      </c>
    </row>
    <row r="30" spans="2:13" x14ac:dyDescent="0.25">
      <c r="B30" s="5" t="s">
        <v>10</v>
      </c>
      <c r="C30" s="12">
        <f t="shared" si="1"/>
        <v>0.51073375674688104</v>
      </c>
      <c r="D30" s="12">
        <f t="shared" si="2"/>
        <v>0.42993936431715579</v>
      </c>
      <c r="E30" s="12">
        <f t="shared" si="3"/>
        <v>0.78844944402351524</v>
      </c>
      <c r="F30" s="12">
        <f t="shared" si="4"/>
        <v>0.41427948825683364</v>
      </c>
      <c r="G30" s="12">
        <f t="shared" si="5"/>
        <v>0.39845535621002021</v>
      </c>
      <c r="H30" s="12">
        <f t="shared" si="6"/>
        <v>0.50363789810578674</v>
      </c>
      <c r="I30" s="12">
        <f t="shared" si="7"/>
        <v>0.61051279453768736</v>
      </c>
      <c r="J30" s="12">
        <f t="shared" si="8"/>
        <v>7.4903085517241381</v>
      </c>
      <c r="K30" s="12">
        <f t="shared" si="9"/>
        <v>1.4860326896551723</v>
      </c>
      <c r="L30" s="12">
        <f t="shared" si="10"/>
        <v>1</v>
      </c>
      <c r="M30" s="12">
        <f t="shared" si="11"/>
        <v>0.39895483737692866</v>
      </c>
    </row>
    <row r="31" spans="2:13" x14ac:dyDescent="0.25">
      <c r="B31" s="5" t="s">
        <v>11</v>
      </c>
      <c r="C31" s="12">
        <f t="shared" si="1"/>
        <v>1.5485820689655174</v>
      </c>
      <c r="D31" s="12">
        <f t="shared" si="2"/>
        <v>1.1806399999999999</v>
      </c>
      <c r="E31" s="12">
        <f t="shared" si="3"/>
        <v>2.2382372413793101</v>
      </c>
      <c r="F31" s="12">
        <f t="shared" si="4"/>
        <v>1.0927199999999999</v>
      </c>
      <c r="G31" s="12">
        <f t="shared" si="5"/>
        <v>0.99686777270864779</v>
      </c>
      <c r="H31" s="12">
        <f t="shared" si="6"/>
        <v>1.5209958620689656</v>
      </c>
      <c r="I31" s="12">
        <f t="shared" si="7"/>
        <v>1.8685820689655173</v>
      </c>
      <c r="J31" s="12">
        <f t="shared" si="8"/>
        <v>8.9968579310344836</v>
      </c>
      <c r="K31" s="12">
        <f t="shared" si="9"/>
        <v>2.9925820689655174</v>
      </c>
      <c r="L31" s="12">
        <f t="shared" si="10"/>
        <v>2.5065493793103446</v>
      </c>
      <c r="M31" s="12">
        <f t="shared" si="11"/>
        <v>1</v>
      </c>
    </row>
    <row r="32" spans="2:13" x14ac:dyDescent="0.25">
      <c r="C32" s="13">
        <f>SUM(C21:C31)</f>
        <v>10.339375450461754</v>
      </c>
      <c r="D32" s="13">
        <f t="shared" ref="D32:M32" si="12">SUM(D21:D31)</f>
        <v>7.9068716478124639</v>
      </c>
      <c r="E32" s="13">
        <f t="shared" si="12"/>
        <v>15.946634457363739</v>
      </c>
      <c r="F32" s="13">
        <f t="shared" si="12"/>
        <v>7.3954160990826399</v>
      </c>
      <c r="G32" s="13">
        <f t="shared" si="12"/>
        <v>6.8784906819619911</v>
      </c>
      <c r="H32" s="13">
        <f t="shared" si="12"/>
        <v>10.137535218932786</v>
      </c>
      <c r="I32" s="13">
        <f t="shared" si="12"/>
        <v>12.806157235083317</v>
      </c>
      <c r="J32" s="13">
        <f t="shared" si="12"/>
        <v>84.022832689655175</v>
      </c>
      <c r="K32" s="13">
        <f t="shared" si="12"/>
        <v>23.122844002602115</v>
      </c>
      <c r="L32" s="13">
        <f t="shared" si="12"/>
        <v>18.412218417375733</v>
      </c>
      <c r="M32" s="13">
        <f t="shared" si="12"/>
        <v>6.8947134895267226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9.6717640711590586E-2</v>
      </c>
      <c r="D35" s="12">
        <f>D21/$D$32</f>
        <v>9.2454404410396152E-2</v>
      </c>
      <c r="E35" s="12">
        <f>E21/$E$32</f>
        <v>0.1059568510792291</v>
      </c>
      <c r="F35" s="12">
        <f>F21/$F$32</f>
        <v>9.2878919529025383E-2</v>
      </c>
      <c r="G35" s="12">
        <f>G21/$G$32</f>
        <v>9.3689804092403878E-2</v>
      </c>
      <c r="H35" s="12">
        <f>H21/$H$32</f>
        <v>9.5995164643043737E-2</v>
      </c>
      <c r="I35" s="12">
        <f>I21/$I$32</f>
        <v>0.10307541722069229</v>
      </c>
      <c r="J35" s="12">
        <f>J21/$J$32</f>
        <v>0.10054738208212194</v>
      </c>
      <c r="K35" s="12">
        <f>K21/$K$32</f>
        <v>0.10569634080154526</v>
      </c>
      <c r="L35" s="12">
        <f>L21/$L$32</f>
        <v>0.10634065194974444</v>
      </c>
      <c r="M35" s="12">
        <f>M21/$M$32</f>
        <v>9.3659007225858126E-2</v>
      </c>
      <c r="N35" s="15">
        <f>AVERAGE(C35:M35)</f>
        <v>9.8819234885968263E-2</v>
      </c>
      <c r="P35" s="8"/>
    </row>
    <row r="36" spans="2:16" x14ac:dyDescent="0.25">
      <c r="B36" s="5" t="s">
        <v>2</v>
      </c>
      <c r="C36" s="12">
        <f t="shared" ref="C36:C45" si="13">C22/$C$32</f>
        <v>0.13230412954047677</v>
      </c>
      <c r="D36" s="12">
        <f t="shared" ref="D36:D45" si="14">D22/$D$32</f>
        <v>0.12647226925413196</v>
      </c>
      <c r="E36" s="12">
        <f t="shared" ref="E36:E45" si="15">E22/$E$32</f>
        <v>0.12903018796101931</v>
      </c>
      <c r="F36" s="12">
        <f t="shared" ref="F36:F45" si="16">F22/$F$32</f>
        <v>0.12429121254210666</v>
      </c>
      <c r="G36" s="12">
        <f t="shared" ref="G36:G45" si="17">G22/$G$32</f>
        <v>0.12281038402216898</v>
      </c>
      <c r="H36" s="12">
        <f t="shared" ref="H36:H45" si="18">H22/$H$32</f>
        <v>0.13221713494673998</v>
      </c>
      <c r="I36" s="12">
        <f t="shared" ref="I36:I45" si="19">I22/$I$32</f>
        <v>0.13180707045680246</v>
      </c>
      <c r="J36" s="12">
        <f t="shared" ref="J36:J45" si="20">J22/$J$32</f>
        <v>0.10492645449836077</v>
      </c>
      <c r="K36" s="12">
        <f t="shared" ref="K36:K45" si="21">K22/$K$32</f>
        <v>0.12160883274778296</v>
      </c>
      <c r="L36" s="12">
        <f t="shared" ref="L36:L45" si="22">L22/$L$32</f>
        <v>0.12632423353806016</v>
      </c>
      <c r="M36" s="12">
        <f t="shared" ref="M36:M45" si="23">M22/$M$32</f>
        <v>0.12284748880867644</v>
      </c>
      <c r="N36" s="15">
        <f t="shared" ref="N36:N45" si="24">AVERAGE(C36:M36)</f>
        <v>0.12496721802875693</v>
      </c>
      <c r="P36" s="8"/>
    </row>
    <row r="37" spans="2:16" x14ac:dyDescent="0.25">
      <c r="B37" s="5" t="s">
        <v>3</v>
      </c>
      <c r="C37" s="12">
        <f t="shared" si="13"/>
        <v>5.7241052666043409E-2</v>
      </c>
      <c r="D37" s="12">
        <f t="shared" si="14"/>
        <v>6.1465998646727991E-2</v>
      </c>
      <c r="E37" s="12">
        <f t="shared" si="15"/>
        <v>6.2709156761176402E-2</v>
      </c>
      <c r="F37" s="12">
        <f t="shared" si="16"/>
        <v>6.3023914858814714E-2</v>
      </c>
      <c r="G37" s="12">
        <f t="shared" si="17"/>
        <v>6.4862172063971921E-2</v>
      </c>
      <c r="H37" s="12">
        <f t="shared" si="18"/>
        <v>5.7442889685998061E-2</v>
      </c>
      <c r="I37" s="12">
        <f t="shared" si="19"/>
        <v>5.7012479389821097E-2</v>
      </c>
      <c r="J37" s="12">
        <f t="shared" si="20"/>
        <v>9.2339432524397705E-2</v>
      </c>
      <c r="K37" s="12">
        <f t="shared" si="21"/>
        <v>7.5870633707029414E-2</v>
      </c>
      <c r="L37" s="12">
        <f t="shared" si="22"/>
        <v>6.8884265284085464E-2</v>
      </c>
      <c r="M37" s="12">
        <f t="shared" si="23"/>
        <v>6.4800395822962847E-2</v>
      </c>
      <c r="N37" s="15">
        <f t="shared" si="24"/>
        <v>6.5968399219184459E-2</v>
      </c>
      <c r="P37" s="8"/>
    </row>
    <row r="38" spans="2:16" x14ac:dyDescent="0.25">
      <c r="B38" s="5" t="s">
        <v>4</v>
      </c>
      <c r="C38" s="12">
        <f t="shared" si="13"/>
        <v>0.14080754451183983</v>
      </c>
      <c r="D38" s="12">
        <f t="shared" si="14"/>
        <v>0.13759171116695523</v>
      </c>
      <c r="E38" s="12">
        <f t="shared" si="15"/>
        <v>0.13454357702346192</v>
      </c>
      <c r="F38" s="12">
        <f t="shared" si="16"/>
        <v>0.13521889594880868</v>
      </c>
      <c r="G38" s="12">
        <f t="shared" si="17"/>
        <v>0.132663347519137</v>
      </c>
      <c r="H38" s="12">
        <f t="shared" si="18"/>
        <v>0.14088985450837477</v>
      </c>
      <c r="I38" s="12">
        <f t="shared" si="19"/>
        <v>0.13867251794319888</v>
      </c>
      <c r="J38" s="12">
        <f t="shared" si="20"/>
        <v>0.10597283673977768</v>
      </c>
      <c r="K38" s="12">
        <f t="shared" si="21"/>
        <v>0.12541113319102024</v>
      </c>
      <c r="L38" s="12">
        <f t="shared" si="22"/>
        <v>0.13109932353574505</v>
      </c>
      <c r="M38" s="12">
        <f t="shared" si="23"/>
        <v>0.13273176951742052</v>
      </c>
      <c r="N38" s="15">
        <f t="shared" si="24"/>
        <v>0.13232750105506727</v>
      </c>
      <c r="P38" s="8"/>
    </row>
    <row r="39" spans="2:16" x14ac:dyDescent="0.25">
      <c r="B39" s="5" t="s">
        <v>5</v>
      </c>
      <c r="C39" s="12">
        <f t="shared" si="13"/>
        <v>0.15007909765591643</v>
      </c>
      <c r="D39" s="12">
        <f t="shared" si="14"/>
        <v>0.14971560456442029</v>
      </c>
      <c r="E39" s="12">
        <f t="shared" si="15"/>
        <v>0.14055500653367126</v>
      </c>
      <c r="F39" s="12">
        <f t="shared" si="16"/>
        <v>0.14818125907769447</v>
      </c>
      <c r="G39" s="12">
        <f t="shared" si="17"/>
        <v>0.1453807304882129</v>
      </c>
      <c r="H39" s="12">
        <f t="shared" si="18"/>
        <v>0.15034600601811121</v>
      </c>
      <c r="I39" s="12">
        <f t="shared" si="19"/>
        <v>0.14615814124188028</v>
      </c>
      <c r="J39" s="12">
        <f t="shared" si="20"/>
        <v>0.10711374172830135</v>
      </c>
      <c r="K39" s="12">
        <f t="shared" si="21"/>
        <v>0.12955690647715795</v>
      </c>
      <c r="L39" s="12">
        <f t="shared" si="22"/>
        <v>0.13630576128227162</v>
      </c>
      <c r="M39" s="12">
        <f t="shared" si="23"/>
        <v>0.14549438065690767</v>
      </c>
      <c r="N39" s="15">
        <f t="shared" si="24"/>
        <v>0.14080787597495867</v>
      </c>
      <c r="P39" s="8"/>
    </row>
    <row r="40" spans="2:16" x14ac:dyDescent="0.25">
      <c r="B40" s="5" t="s">
        <v>6</v>
      </c>
      <c r="C40" s="12">
        <f t="shared" si="13"/>
        <v>9.938571355880689E-2</v>
      </c>
      <c r="D40" s="12">
        <f t="shared" si="14"/>
        <v>9.4357232159905741E-2</v>
      </c>
      <c r="E40" s="12">
        <f t="shared" si="15"/>
        <v>0.10768675885195121</v>
      </c>
      <c r="F40" s="12">
        <f t="shared" si="16"/>
        <v>9.4672814643057726E-2</v>
      </c>
      <c r="G40" s="12">
        <f t="shared" si="17"/>
        <v>9.5385547152899847E-2</v>
      </c>
      <c r="H40" s="12">
        <f t="shared" si="18"/>
        <v>9.86433071159553E-2</v>
      </c>
      <c r="I40" s="12">
        <f t="shared" si="19"/>
        <v>0.10522955342175168</v>
      </c>
      <c r="J40" s="12">
        <f t="shared" si="20"/>
        <v>0.10087570006443092</v>
      </c>
      <c r="K40" s="12">
        <f t="shared" si="21"/>
        <v>0.1068893690853259</v>
      </c>
      <c r="L40" s="12">
        <f t="shared" si="22"/>
        <v>0.1078389074163708</v>
      </c>
      <c r="M40" s="12">
        <f t="shared" si="23"/>
        <v>9.5357694786745786E-2</v>
      </c>
      <c r="N40" s="15">
        <f t="shared" si="24"/>
        <v>0.10057478165974562</v>
      </c>
      <c r="P40" s="8"/>
    </row>
    <row r="41" spans="2:16" x14ac:dyDescent="0.25">
      <c r="B41" s="5" t="s">
        <v>7</v>
      </c>
      <c r="C41" s="12">
        <f t="shared" si="13"/>
        <v>7.327093993302318E-2</v>
      </c>
      <c r="D41" s="12">
        <f t="shared" si="14"/>
        <v>7.4926901568157803E-2</v>
      </c>
      <c r="E41" s="12">
        <f t="shared" si="15"/>
        <v>8.5889920915652646E-2</v>
      </c>
      <c r="F41" s="12">
        <f t="shared" si="16"/>
        <v>7.6142679272144687E-2</v>
      </c>
      <c r="G41" s="12">
        <f t="shared" si="17"/>
        <v>7.7672092560025302E-2</v>
      </c>
      <c r="H41" s="12">
        <f t="shared" si="18"/>
        <v>7.319999760395865E-2</v>
      </c>
      <c r="I41" s="12">
        <f t="shared" si="19"/>
        <v>7.8087437288403241E-2</v>
      </c>
      <c r="J41" s="12">
        <f t="shared" si="20"/>
        <v>9.6738893487337912E-2</v>
      </c>
      <c r="K41" s="12">
        <f t="shared" si="21"/>
        <v>9.1857212709689898E-2</v>
      </c>
      <c r="L41" s="12">
        <f t="shared" si="22"/>
        <v>8.8960888536878682E-2</v>
      </c>
      <c r="M41" s="12">
        <f t="shared" si="23"/>
        <v>7.7619635549308202E-2</v>
      </c>
      <c r="N41" s="15">
        <f t="shared" si="24"/>
        <v>8.1306054493143654E-2</v>
      </c>
      <c r="P41" s="8"/>
    </row>
    <row r="42" spans="2:16" x14ac:dyDescent="0.25">
      <c r="B42" s="5" t="s">
        <v>8</v>
      </c>
      <c r="C42" s="12">
        <f t="shared" si="13"/>
        <v>1.1448210533208684E-2</v>
      </c>
      <c r="D42" s="12">
        <f t="shared" si="14"/>
        <v>1.4345410950984952E-2</v>
      </c>
      <c r="E42" s="12">
        <f t="shared" si="15"/>
        <v>8.0825135381071833E-3</v>
      </c>
      <c r="F42" s="12">
        <f t="shared" si="16"/>
        <v>1.5186073822769154E-2</v>
      </c>
      <c r="G42" s="12">
        <f t="shared" si="17"/>
        <v>1.6153414498690323E-2</v>
      </c>
      <c r="H42" s="12">
        <f t="shared" si="18"/>
        <v>1.1638144452248591E-2</v>
      </c>
      <c r="I42" s="12">
        <f t="shared" si="19"/>
        <v>9.6068881781931695E-3</v>
      </c>
      <c r="J42" s="12">
        <f t="shared" si="20"/>
        <v>1.190152685870015E-2</v>
      </c>
      <c r="K42" s="12">
        <f t="shared" si="21"/>
        <v>6.1744106226954542E-3</v>
      </c>
      <c r="L42" s="12">
        <f t="shared" si="22"/>
        <v>7.2509377003840397E-3</v>
      </c>
      <c r="M42" s="12">
        <f t="shared" si="23"/>
        <v>1.6121034732222206E-2</v>
      </c>
      <c r="N42" s="15">
        <f t="shared" si="24"/>
        <v>1.1628051444382172E-2</v>
      </c>
      <c r="P42" s="8"/>
    </row>
    <row r="43" spans="2:16" x14ac:dyDescent="0.25">
      <c r="B43" s="5" t="s">
        <v>9</v>
      </c>
      <c r="C43" s="12">
        <f t="shared" si="13"/>
        <v>3.9573502746149992E-2</v>
      </c>
      <c r="D43" s="12">
        <f t="shared" si="14"/>
        <v>4.4976840259251763E-2</v>
      </c>
      <c r="E43" s="12">
        <f t="shared" si="15"/>
        <v>3.5745057513839842E-2</v>
      </c>
      <c r="F43" s="12">
        <f t="shared" si="16"/>
        <v>4.6629423308069962E-2</v>
      </c>
      <c r="G43" s="12">
        <f t="shared" si="17"/>
        <v>4.8529411853195065E-2</v>
      </c>
      <c r="H43" s="12">
        <f t="shared" si="18"/>
        <v>3.9910931223320269E-2</v>
      </c>
      <c r="I43" s="12">
        <f t="shared" si="19"/>
        <v>3.6764330173447865E-2</v>
      </c>
      <c r="J43" s="12">
        <f t="shared" si="20"/>
        <v>8.3361577298158934E-2</v>
      </c>
      <c r="K43" s="12">
        <f t="shared" si="21"/>
        <v>4.3247275287047977E-2</v>
      </c>
      <c r="L43" s="12">
        <f t="shared" si="22"/>
        <v>3.6548160106631526E-2</v>
      </c>
      <c r="M43" s="12">
        <f t="shared" si="23"/>
        <v>4.8466059023475012E-2</v>
      </c>
      <c r="N43" s="15">
        <f t="shared" si="24"/>
        <v>4.5795688072053475E-2</v>
      </c>
      <c r="P43" s="8"/>
    </row>
    <row r="44" spans="2:16" x14ac:dyDescent="0.25">
      <c r="B44" s="5" t="s">
        <v>10</v>
      </c>
      <c r="C44" s="12">
        <f t="shared" si="13"/>
        <v>4.9396963984325748E-2</v>
      </c>
      <c r="D44" s="12">
        <f t="shared" si="14"/>
        <v>5.4375407046869662E-2</v>
      </c>
      <c r="E44" s="12">
        <f t="shared" si="15"/>
        <v>4.9442999783532997E-2</v>
      </c>
      <c r="F44" s="12">
        <f t="shared" si="16"/>
        <v>5.6018415016326491E-2</v>
      </c>
      <c r="G44" s="12">
        <f t="shared" si="17"/>
        <v>5.7927730752753814E-2</v>
      </c>
      <c r="H44" s="12">
        <f t="shared" si="18"/>
        <v>4.9680507858083325E-2</v>
      </c>
      <c r="I44" s="12">
        <f t="shared" si="19"/>
        <v>4.767337955722948E-2</v>
      </c>
      <c r="J44" s="12">
        <f t="shared" si="20"/>
        <v>8.9146108408296246E-2</v>
      </c>
      <c r="K44" s="12">
        <f t="shared" si="21"/>
        <v>6.4266864815069574E-2</v>
      </c>
      <c r="L44" s="12">
        <f t="shared" si="22"/>
        <v>5.4311760665205523E-2</v>
      </c>
      <c r="M44" s="12">
        <f t="shared" si="23"/>
        <v>5.7863874689347582E-2</v>
      </c>
      <c r="N44" s="15">
        <f t="shared" si="24"/>
        <v>5.7282182961549126E-2</v>
      </c>
      <c r="P44" s="8"/>
    </row>
    <row r="45" spans="2:16" x14ac:dyDescent="0.25">
      <c r="B45" s="5" t="s">
        <v>11</v>
      </c>
      <c r="C45" s="12">
        <f t="shared" si="13"/>
        <v>0.1497752041586185</v>
      </c>
      <c r="D45" s="12">
        <f t="shared" si="14"/>
        <v>0.14931821997219835</v>
      </c>
      <c r="E45" s="12">
        <f t="shared" si="15"/>
        <v>0.1403579700383582</v>
      </c>
      <c r="F45" s="12">
        <f t="shared" si="16"/>
        <v>0.14775639198118221</v>
      </c>
      <c r="G45" s="12">
        <f t="shared" si="17"/>
        <v>0.14492536499654099</v>
      </c>
      <c r="H45" s="12">
        <f t="shared" si="18"/>
        <v>0.15003606194416616</v>
      </c>
      <c r="I45" s="12">
        <f t="shared" si="19"/>
        <v>0.14591278512857961</v>
      </c>
      <c r="J45" s="12">
        <f t="shared" si="20"/>
        <v>0.10707634631011637</v>
      </c>
      <c r="K45" s="12">
        <f t="shared" si="21"/>
        <v>0.12942102055563534</v>
      </c>
      <c r="L45" s="12">
        <f t="shared" si="22"/>
        <v>0.13613510998462289</v>
      </c>
      <c r="M45" s="12">
        <f t="shared" si="23"/>
        <v>0.14503865918707573</v>
      </c>
      <c r="N45" s="15">
        <f t="shared" si="24"/>
        <v>0.1405230122051904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11.146950106898444</v>
      </c>
    </row>
    <row r="50" spans="2:3" x14ac:dyDescent="0.25">
      <c r="C50" s="8">
        <f t="shared" ref="C50:C59" si="25">(C22*$N$35+D22*$N$36+E22*$N$37+F22*$N$38+G22*$N$39+H22*$N$40+I22*$N$41+J22*$N$42+K22*$N$43+L22*$N$44+M22*$N$45)/N36</f>
        <v>11.139366392441733</v>
      </c>
    </row>
    <row r="51" spans="2:3" x14ac:dyDescent="0.25">
      <c r="C51" s="8">
        <f t="shared" si="25"/>
        <v>11.120623914088508</v>
      </c>
    </row>
    <row r="52" spans="2:3" x14ac:dyDescent="0.25">
      <c r="C52" s="8">
        <f t="shared" si="25"/>
        <v>11.134649827178785</v>
      </c>
    </row>
    <row r="53" spans="2:3" x14ac:dyDescent="0.25">
      <c r="C53" s="8">
        <f t="shared" si="25"/>
        <v>11.128611299687472</v>
      </c>
    </row>
    <row r="54" spans="2:3" x14ac:dyDescent="0.25">
      <c r="C54" s="8">
        <f t="shared" si="25"/>
        <v>11.147029842337252</v>
      </c>
    </row>
    <row r="55" spans="2:3" x14ac:dyDescent="0.25">
      <c r="C55" s="8">
        <f t="shared" si="25"/>
        <v>11.14001297820406</v>
      </c>
    </row>
    <row r="56" spans="2:3" x14ac:dyDescent="0.25">
      <c r="C56" s="8">
        <f t="shared" si="25"/>
        <v>11.023579194278195</v>
      </c>
    </row>
    <row r="57" spans="2:3" x14ac:dyDescent="0.25">
      <c r="C57" s="8">
        <f t="shared" si="25"/>
        <v>11.067225244014226</v>
      </c>
    </row>
    <row r="58" spans="2:3" x14ac:dyDescent="0.25">
      <c r="C58" s="8">
        <f t="shared" si="25"/>
        <v>11.101626042798008</v>
      </c>
    </row>
    <row r="59" spans="2:3" x14ac:dyDescent="0.25">
      <c r="C59" s="8">
        <f t="shared" si="25"/>
        <v>11.128820909390326</v>
      </c>
    </row>
    <row r="60" spans="2:3" x14ac:dyDescent="0.25">
      <c r="C60" s="8">
        <f>AVERAGE(C49:C59)</f>
        <v>11.116226886483362</v>
      </c>
    </row>
    <row r="61" spans="2:3" x14ac:dyDescent="0.25">
      <c r="B61" s="17" t="s">
        <v>16</v>
      </c>
      <c r="C61" s="8">
        <f>(C60-11)/10</f>
        <v>1.1622688648336243E-2</v>
      </c>
    </row>
    <row r="62" spans="2:3" x14ac:dyDescent="0.25">
      <c r="B62" t="s">
        <v>17</v>
      </c>
      <c r="C62" s="8">
        <f>C61/1.51</f>
        <v>7.6971448002226776E-3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15" activePane="bottomRight" state="frozen"/>
      <selection pane="topRight" activeCell="B1" sqref="B1"/>
      <selection pane="bottomLeft" activeCell="A5" sqref="A5"/>
      <selection pane="bottomRight" activeCell="F17" sqref="F17"/>
    </sheetView>
  </sheetViews>
  <sheetFormatPr defaultRowHeight="15" x14ac:dyDescent="0.25"/>
  <cols>
    <col min="2" max="2" width="21.140625" customWidth="1"/>
    <col min="3" max="3" width="22.14062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45" x14ac:dyDescent="0.25">
      <c r="B4" s="1" t="s">
        <v>0</v>
      </c>
      <c r="C4" s="2" t="s">
        <v>24</v>
      </c>
      <c r="D4" s="3" t="s">
        <v>22</v>
      </c>
      <c r="E4" s="3" t="s">
        <v>23</v>
      </c>
      <c r="F4" s="3"/>
    </row>
    <row r="5" spans="2:12" x14ac:dyDescent="0.25">
      <c r="B5" s="5" t="s">
        <v>1</v>
      </c>
      <c r="C5" s="6">
        <f>D5/E5</f>
        <v>0.13745587836003259</v>
      </c>
      <c r="D5" s="7">
        <v>48.6</v>
      </c>
      <c r="E5" s="21">
        <v>353.56799999999998</v>
      </c>
      <c r="F5" s="7"/>
    </row>
    <row r="6" spans="2:12" x14ac:dyDescent="0.25">
      <c r="B6" s="5" t="s">
        <v>2</v>
      </c>
      <c r="C6" s="6">
        <f t="shared" ref="C6:C15" si="0">D6/E6</f>
        <v>0.27931567659234874</v>
      </c>
      <c r="D6" s="7">
        <v>56</v>
      </c>
      <c r="E6" s="21">
        <v>200.49</v>
      </c>
      <c r="F6" s="7"/>
    </row>
    <row r="7" spans="2:12" x14ac:dyDescent="0.25">
      <c r="B7" s="5" t="s">
        <v>3</v>
      </c>
      <c r="C7" s="6">
        <f t="shared" si="0"/>
        <v>0.18052256532066507</v>
      </c>
      <c r="D7" s="7">
        <v>76</v>
      </c>
      <c r="E7" s="21">
        <v>421</v>
      </c>
      <c r="F7" s="7"/>
    </row>
    <row r="8" spans="2:12" x14ac:dyDescent="0.25">
      <c r="B8" s="5" t="s">
        <v>4</v>
      </c>
      <c r="C8" s="6">
        <f t="shared" si="0"/>
        <v>0.62152345371523443</v>
      </c>
      <c r="D8" s="7">
        <v>79.099999999999994</v>
      </c>
      <c r="E8" s="21">
        <v>127.26792452830189</v>
      </c>
      <c r="F8" s="7"/>
    </row>
    <row r="9" spans="2:12" x14ac:dyDescent="0.25">
      <c r="B9" s="5" t="s">
        <v>5</v>
      </c>
      <c r="C9" s="6">
        <f t="shared" si="0"/>
        <v>1.7303275868363777</v>
      </c>
      <c r="D9" s="7">
        <v>18.899999999999999</v>
      </c>
      <c r="E9" s="21">
        <v>10.922787189999999</v>
      </c>
      <c r="F9" s="7"/>
    </row>
    <row r="10" spans="2:12" x14ac:dyDescent="0.25">
      <c r="B10" s="5" t="s">
        <v>6</v>
      </c>
      <c r="C10" s="6">
        <f t="shared" si="0"/>
        <v>0.24150256596476341</v>
      </c>
      <c r="D10" s="7">
        <v>13.8</v>
      </c>
      <c r="E10" s="21">
        <v>57.142249999999997</v>
      </c>
      <c r="F10" s="7"/>
    </row>
    <row r="11" spans="2:12" x14ac:dyDescent="0.25">
      <c r="B11" s="5" t="s">
        <v>7</v>
      </c>
      <c r="C11" s="6">
        <f t="shared" si="0"/>
        <v>0.31433037374658157</v>
      </c>
      <c r="D11" s="7">
        <v>29.54</v>
      </c>
      <c r="E11" s="21">
        <v>93.977555041548882</v>
      </c>
      <c r="F11" s="7"/>
    </row>
    <row r="12" spans="2:12" x14ac:dyDescent="0.25">
      <c r="B12" s="5" t="s">
        <v>8</v>
      </c>
      <c r="C12" s="6">
        <f t="shared" si="0"/>
        <v>0.18634592580044046</v>
      </c>
      <c r="D12" s="7">
        <v>44</v>
      </c>
      <c r="E12" s="21">
        <v>236.12</v>
      </c>
      <c r="F12" s="7"/>
    </row>
    <row r="13" spans="2:12" x14ac:dyDescent="0.25">
      <c r="B13" s="5" t="s">
        <v>9</v>
      </c>
      <c r="C13" s="6">
        <f t="shared" si="0"/>
        <v>0.28926668358284696</v>
      </c>
      <c r="D13" s="7">
        <v>114</v>
      </c>
      <c r="E13" s="21">
        <v>394.1</v>
      </c>
      <c r="F13" s="7"/>
    </row>
    <row r="14" spans="2:12" x14ac:dyDescent="0.25">
      <c r="B14" s="5" t="s">
        <v>10</v>
      </c>
      <c r="C14" s="6">
        <f t="shared" si="0"/>
        <v>0.46810511705130331</v>
      </c>
      <c r="D14" s="7">
        <v>49.8</v>
      </c>
      <c r="E14" s="21">
        <v>106.386361067149</v>
      </c>
      <c r="F14" s="7"/>
    </row>
    <row r="15" spans="2:12" x14ac:dyDescent="0.25">
      <c r="B15" s="5" t="s">
        <v>11</v>
      </c>
      <c r="C15" s="6">
        <f t="shared" si="0"/>
        <v>0.52060210809196283</v>
      </c>
      <c r="D15" s="7">
        <v>11.26</v>
      </c>
      <c r="E15" s="21">
        <v>21.628802159999999</v>
      </c>
      <c r="F15" s="7"/>
      <c r="L15" s="8"/>
    </row>
    <row r="17" spans="2:13" x14ac:dyDescent="0.25">
      <c r="C17" s="23" t="s">
        <v>12</v>
      </c>
      <c r="F17">
        <f>E19/8</f>
        <v>0.19910896355954313</v>
      </c>
    </row>
    <row r="18" spans="2:13" x14ac:dyDescent="0.25">
      <c r="B18" s="22" t="s">
        <v>25</v>
      </c>
      <c r="C18" s="10" t="s">
        <v>22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1.5928717084763451</v>
      </c>
      <c r="F19" s="8">
        <f>E19-$F$17</f>
        <v>1.393762744916802</v>
      </c>
      <c r="G19" s="8">
        <f t="shared" ref="G19:M19" si="1">F19-$F$17</f>
        <v>1.1946537813572589</v>
      </c>
      <c r="H19" s="8">
        <f t="shared" si="1"/>
        <v>0.99554481779771575</v>
      </c>
      <c r="I19" s="8">
        <f t="shared" si="1"/>
        <v>0.79643585423817265</v>
      </c>
      <c r="J19" s="8">
        <f t="shared" si="1"/>
        <v>0.59732689067862954</v>
      </c>
      <c r="K19" s="8">
        <f t="shared" si="1"/>
        <v>0.39821792711908643</v>
      </c>
      <c r="L19" s="8">
        <f t="shared" si="1"/>
        <v>0.1991089635595433</v>
      </c>
      <c r="M19" s="8">
        <f t="shared" si="1"/>
        <v>0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1.7124731890329652</v>
      </c>
      <c r="E21" s="12">
        <f>IF(($C5-$C$7)=0,1,IF(($C5-$C$7)&lt;0,(($C$7-$C5)/($E$19/($E$18-1)))+1,(1/((($C5-$C$7)/($E$19/($E$18-1)))+1))))</f>
        <v>1.2162970776941113</v>
      </c>
      <c r="F21" s="12">
        <f>IF(($C5-$C$8)=0,1,IF(($C5-$C$8)&lt;0,(($C$8-$C5)/($E$19/($E$18-1)))+1,(1/((($C5-$C$8)/($E$19/($E$18-1)))+1))))</f>
        <v>3.431169178430495</v>
      </c>
      <c r="G21" s="12">
        <f>IF(($C5-$C$9)=0,1,IF(($C5-$C$9)&lt;0,(($C$9-$C5)/($E$19/($E$18-1)))+1,(1/((($C5-$C$9)/($E$19/($E$18-1)))+1))))</f>
        <v>9</v>
      </c>
      <c r="H21" s="12">
        <f>IF(($C5-$C$10)=0,1,IF(($C5-$C$10)&lt;0,(($C$10-$C5)/($E$19/($E$18-1)))+1,(1/((($C5-$C$10)/($E$19/($E$18-1)))+1))))</f>
        <v>1.5225615449181717</v>
      </c>
      <c r="I21" s="12">
        <f>IF(($C5-$C$11)=0,1,IF(($C5-$C$11)&lt;0,(($C$11-$C5)/($E$19/($E$18-1)))+1,(1/((($C5-$C$11)/($E$19/($E$18-1)))+1))))</f>
        <v>1.8883301496050178</v>
      </c>
      <c r="J21" s="12">
        <f>IF(($C5-$C$12)=0,1,IF(($C5-$C$12)&lt;0,(($C$12-$C5)/($E$19/($E$18-1)))+1,(1/((($C5-$C$12)/($E$19/($E$18-1)))+1))))</f>
        <v>1.2455441812683004</v>
      </c>
      <c r="K21" s="12">
        <f>IF(($C5-$C$13)=0,1,IF(($C5-$C$13)&lt;0,(($C$13-$C5)/($E$19/($E$18-1)))+1,(1/((($C5-$C$13)/($E$19/($E$18-1)))+1))))</f>
        <v>1.7624508837213431</v>
      </c>
      <c r="L21" s="12">
        <f>IF(($C5-$C$14)=0,1,IF(($C5-$C$14)&lt;0,(($C$14-$C5)/($E$19/($E$18-1)))+1,(1/((($C5-$C$14)/($E$19/($E$18-1)))+1))))</f>
        <v>2.6606446680256601</v>
      </c>
      <c r="M21" s="12">
        <f>IF(($C5-$C$15)=0,1,IF(($C5-$C$15)&lt;0,(($C$15-$C5)/($E$19/($E$18-1)))+1,(1/((($C5-$C$15)/($E$19/($E$18-1)))+1))))</f>
        <v>2.9243042748165937</v>
      </c>
    </row>
    <row r="22" spans="2:13" x14ac:dyDescent="0.25">
      <c r="B22" s="5" t="s">
        <v>2</v>
      </c>
      <c r="C22" s="12">
        <f t="shared" ref="C22:C31" si="2">IF((C6-$C$5)=0,1,IF((C6-$C$5)&lt;0,(ABS((C6-$C$5))/($E$19/($E$18-1)))+1,(1/(((C6-$C$5)/($E$19/($E$18-1)))+1))))</f>
        <v>0.58395074819518822</v>
      </c>
      <c r="D22" s="12">
        <f t="shared" ref="D22:D31" si="3">IF(($C6-$C$6)=0,1,IF(($C6-$C$6)&lt;0,(($C$6-$C6)/($E$19/($E$18-1)))+1,(1/((($C6-$C$6)/($E$19/($E$18-1)))+1))))</f>
        <v>1</v>
      </c>
      <c r="E22" s="12">
        <f t="shared" ref="E22:E31" si="4">IF(($C6-$C$7)=0,1,IF(($C6-$C$7)&lt;0,(($C$7-$C6)/($E$19/($E$18-1)))+1,(1/((($C6-$C$7)/($E$19/($E$18-1)))+1))))</f>
        <v>0.66837051629246347</v>
      </c>
      <c r="F22" s="12">
        <f t="shared" ref="F22:F31" si="5">IF(($C6-$C$8)=0,1,IF(($C6-$C$8)&lt;0,(($C$8-$C6)/($E$19/($E$18-1)))+1,(1/((($C6-$C$8)/($E$19/($E$18-1)))+1))))</f>
        <v>2.7186959893975295</v>
      </c>
      <c r="G22" s="12">
        <f t="shared" ref="G22:G31" si="6">IF(($C6-$C$9)=0,1,IF(($C6-$C$9)&lt;0,(($C$9-$C6)/($E$19/($E$18-1)))+1,(1/((($C6-$C$9)/($E$19/($E$18-1)))+1))))</f>
        <v>8.2875268109670337</v>
      </c>
      <c r="H22" s="12">
        <f t="shared" ref="H22:H31" si="7">IF(($C6-$C$10)=0,1,IF(($C6-$C$10)&lt;0,(($C$10-$C6)/($E$19/($E$18-1)))+1,(1/((($C6-$C$10)/($E$19/($E$18-1)))+1))))</f>
        <v>0.84039853290445465</v>
      </c>
      <c r="I22" s="12">
        <f t="shared" ref="I22:I31" si="8">IF(($C6-$C$11)=0,1,IF(($C6-$C$11)&lt;0,(($C$11-$C6)/($E$19/($E$18-1)))+1,(1/((($C6-$C$11)/($E$19/($E$18-1)))+1))))</f>
        <v>1.1758569605720526</v>
      </c>
      <c r="J22" s="12">
        <f t="shared" ref="J22:J31" si="9">IF(($C6-$C$12)=0,1,IF(($C6-$C$12)&lt;0,(($C$12-$C6)/($E$19/($E$18-1)))+1,(1/((($C6-$C$12)/($E$19/($E$18-1)))+1))))</f>
        <v>0.68169624753949043</v>
      </c>
      <c r="K22" s="12">
        <f t="shared" ref="K22:K31" si="10">IF(($C6-$C$13)=0,1,IF(($C6-$C$13)&lt;0,(($C$13-$C6)/($E$19/($E$18-1)))+1,(1/((($C6-$C$13)/($E$19/($E$18-1)))+1))))</f>
        <v>1.0499776946883779</v>
      </c>
      <c r="L22" s="12">
        <f t="shared" ref="L22:L31" si="11">IF(($C6-$C$14)=0,1,IF(($C6-$C$14)&lt;0,(($C$14-$C6)/($E$19/($E$18-1)))+1,(1/((($C6-$C$14)/($E$19/($E$18-1)))+1))))</f>
        <v>1.9481714789926947</v>
      </c>
      <c r="M22" s="12">
        <f t="shared" ref="M22:M31" si="12">IF(($C6-$C$15)=0,1,IF(($C6-$C$15)&lt;0,(($C$15-$C6)/($E$19/($E$18-1)))+1,(1/((($C6-$C$15)/($E$19/($E$18-1)))+1))))</f>
        <v>2.2118310857836283</v>
      </c>
    </row>
    <row r="23" spans="2:13" x14ac:dyDescent="0.25">
      <c r="B23" s="5" t="s">
        <v>3</v>
      </c>
      <c r="C23" s="12">
        <f t="shared" si="2"/>
        <v>0.82216755950431686</v>
      </c>
      <c r="D23" s="12">
        <f t="shared" si="3"/>
        <v>1.4961761113388539</v>
      </c>
      <c r="E23" s="12">
        <f t="shared" si="4"/>
        <v>1</v>
      </c>
      <c r="F23" s="12">
        <f t="shared" si="5"/>
        <v>3.2148721007363834</v>
      </c>
      <c r="G23" s="12">
        <f t="shared" si="6"/>
        <v>8.7837029223058884</v>
      </c>
      <c r="H23" s="12">
        <f t="shared" si="7"/>
        <v>1.3062644672240604</v>
      </c>
      <c r="I23" s="12">
        <f t="shared" si="8"/>
        <v>1.6720330719109064</v>
      </c>
      <c r="J23" s="12">
        <f t="shared" si="9"/>
        <v>1.029247103574189</v>
      </c>
      <c r="K23" s="12">
        <f t="shared" si="10"/>
        <v>1.546153806027232</v>
      </c>
      <c r="L23" s="12">
        <f t="shared" si="11"/>
        <v>2.4443475903315486</v>
      </c>
      <c r="M23" s="12">
        <f t="shared" si="12"/>
        <v>2.7080071971224822</v>
      </c>
    </row>
    <row r="24" spans="2:13" x14ac:dyDescent="0.25">
      <c r="B24" s="5" t="s">
        <v>4</v>
      </c>
      <c r="C24" s="12">
        <f t="shared" si="2"/>
        <v>0.29144584484097802</v>
      </c>
      <c r="D24" s="12">
        <f t="shared" si="3"/>
        <v>0.36782339912216616</v>
      </c>
      <c r="E24" s="12">
        <f t="shared" si="4"/>
        <v>0.31105436504641809</v>
      </c>
      <c r="F24" s="12">
        <f t="shared" si="5"/>
        <v>1</v>
      </c>
      <c r="G24" s="12">
        <f t="shared" si="6"/>
        <v>6.5688308215695042</v>
      </c>
      <c r="H24" s="12">
        <f t="shared" si="7"/>
        <v>0.34380711529400693</v>
      </c>
      <c r="I24" s="12">
        <f t="shared" si="8"/>
        <v>0.39326122836092159</v>
      </c>
      <c r="J24" s="12">
        <f t="shared" si="9"/>
        <v>0.31391014350113899</v>
      </c>
      <c r="K24" s="12">
        <f t="shared" si="10"/>
        <v>0.37471171160423444</v>
      </c>
      <c r="L24" s="12">
        <f t="shared" si="11"/>
        <v>0.56480438091836827</v>
      </c>
      <c r="M24" s="12">
        <f t="shared" si="12"/>
        <v>0.66362949830585904</v>
      </c>
    </row>
    <row r="25" spans="2:13" x14ac:dyDescent="0.25">
      <c r="B25" s="5" t="s">
        <v>5</v>
      </c>
      <c r="C25" s="12">
        <f t="shared" si="2"/>
        <v>0.1111111111111111</v>
      </c>
      <c r="D25" s="12">
        <f t="shared" si="3"/>
        <v>0.12066325971659989</v>
      </c>
      <c r="E25" s="12">
        <f t="shared" si="4"/>
        <v>0.11384720189711073</v>
      </c>
      <c r="F25" s="12">
        <f t="shared" si="5"/>
        <v>0.15223409266629095</v>
      </c>
      <c r="G25" s="12">
        <f t="shared" si="6"/>
        <v>1</v>
      </c>
      <c r="H25" s="12">
        <f t="shared" si="7"/>
        <v>0.11796016040677321</v>
      </c>
      <c r="I25" s="12">
        <f t="shared" si="8"/>
        <v>0.12327917906462958</v>
      </c>
      <c r="J25" s="12">
        <f t="shared" si="9"/>
        <v>0.11422754545865935</v>
      </c>
      <c r="K25" s="12">
        <f t="shared" si="10"/>
        <v>0.12139533080583968</v>
      </c>
      <c r="L25" s="12">
        <f t="shared" si="11"/>
        <v>0.13625174892996941</v>
      </c>
      <c r="M25" s="12">
        <f t="shared" si="12"/>
        <v>0.14132885850939828</v>
      </c>
    </row>
    <row r="26" spans="2:13" x14ac:dyDescent="0.25">
      <c r="B26" s="5" t="s">
        <v>6</v>
      </c>
      <c r="C26" s="12">
        <f t="shared" si="2"/>
        <v>0.6567879001920699</v>
      </c>
      <c r="D26" s="12">
        <f t="shared" si="3"/>
        <v>1.1899116441147934</v>
      </c>
      <c r="E26" s="12">
        <f t="shared" si="4"/>
        <v>0.76554176056330892</v>
      </c>
      <c r="F26" s="12">
        <f t="shared" si="5"/>
        <v>2.9086076335123234</v>
      </c>
      <c r="G26" s="12">
        <f t="shared" si="6"/>
        <v>8.4774384550818276</v>
      </c>
      <c r="H26" s="12">
        <f t="shared" si="7"/>
        <v>1</v>
      </c>
      <c r="I26" s="12">
        <f t="shared" si="8"/>
        <v>1.365768604686846</v>
      </c>
      <c r="J26" s="12">
        <f t="shared" si="9"/>
        <v>0.78307470866478901</v>
      </c>
      <c r="K26" s="12">
        <f t="shared" si="10"/>
        <v>1.2398893388031713</v>
      </c>
      <c r="L26" s="12">
        <f t="shared" si="11"/>
        <v>2.1380831231074882</v>
      </c>
      <c r="M26" s="12">
        <f t="shared" si="12"/>
        <v>2.4017427298984222</v>
      </c>
    </row>
    <row r="27" spans="2:13" x14ac:dyDescent="0.25">
      <c r="B27" s="5" t="s">
        <v>7</v>
      </c>
      <c r="C27" s="12">
        <f t="shared" si="2"/>
        <v>0.52956841271065347</v>
      </c>
      <c r="D27" s="12">
        <f t="shared" si="3"/>
        <v>0.85044357734932452</v>
      </c>
      <c r="E27" s="12">
        <f t="shared" si="4"/>
        <v>0.59807429458146777</v>
      </c>
      <c r="F27" s="12">
        <f t="shared" si="5"/>
        <v>2.542839028825477</v>
      </c>
      <c r="G27" s="12">
        <f t="shared" si="6"/>
        <v>8.111669850394982</v>
      </c>
      <c r="H27" s="12">
        <f t="shared" si="7"/>
        <v>0.73218845166622326</v>
      </c>
      <c r="I27" s="12">
        <f t="shared" si="8"/>
        <v>1</v>
      </c>
      <c r="J27" s="12">
        <f t="shared" si="9"/>
        <v>0.60872202421626276</v>
      </c>
      <c r="K27" s="12">
        <f t="shared" si="10"/>
        <v>0.88819470284420332</v>
      </c>
      <c r="L27" s="12">
        <f t="shared" si="11"/>
        <v>1.7723145184206421</v>
      </c>
      <c r="M27" s="12">
        <f t="shared" si="12"/>
        <v>2.0359741252115757</v>
      </c>
    </row>
    <row r="28" spans="2:13" x14ac:dyDescent="0.25">
      <c r="B28" s="5" t="s">
        <v>8</v>
      </c>
      <c r="C28" s="12">
        <f t="shared" si="2"/>
        <v>0.80286192576623816</v>
      </c>
      <c r="D28" s="12">
        <f t="shared" si="3"/>
        <v>1.4669290077646648</v>
      </c>
      <c r="E28" s="12">
        <f t="shared" si="4"/>
        <v>0.97158398262902579</v>
      </c>
      <c r="F28" s="12">
        <f t="shared" si="5"/>
        <v>3.1856249971621948</v>
      </c>
      <c r="G28" s="12">
        <f t="shared" si="6"/>
        <v>8.7544558187316994</v>
      </c>
      <c r="H28" s="12">
        <f t="shared" si="7"/>
        <v>1.2770173636498714</v>
      </c>
      <c r="I28" s="12">
        <f t="shared" si="8"/>
        <v>1.6427859683367174</v>
      </c>
      <c r="J28" s="12">
        <f t="shared" si="9"/>
        <v>1</v>
      </c>
      <c r="K28" s="12">
        <f t="shared" si="10"/>
        <v>1.5169067024530429</v>
      </c>
      <c r="L28" s="12">
        <f t="shared" si="11"/>
        <v>2.4151004867573596</v>
      </c>
      <c r="M28" s="12">
        <f t="shared" si="12"/>
        <v>2.6787600935482931</v>
      </c>
    </row>
    <row r="29" spans="2:13" x14ac:dyDescent="0.25">
      <c r="B29" s="5" t="s">
        <v>9</v>
      </c>
      <c r="C29" s="12">
        <f t="shared" si="2"/>
        <v>0.56739169825177815</v>
      </c>
      <c r="D29" s="12">
        <f t="shared" si="3"/>
        <v>0.95240118438591148</v>
      </c>
      <c r="E29" s="12">
        <f t="shared" si="4"/>
        <v>0.6467661859394519</v>
      </c>
      <c r="F29" s="12">
        <f t="shared" si="5"/>
        <v>2.6687182947091519</v>
      </c>
      <c r="G29" s="12">
        <f t="shared" si="6"/>
        <v>8.2375491162786574</v>
      </c>
      <c r="H29" s="12">
        <f t="shared" si="7"/>
        <v>0.806523589407802</v>
      </c>
      <c r="I29" s="12">
        <f t="shared" si="8"/>
        <v>1.1258792658836745</v>
      </c>
      <c r="J29" s="12">
        <f t="shared" si="9"/>
        <v>0.65923632507053009</v>
      </c>
      <c r="K29" s="12">
        <f t="shared" si="10"/>
        <v>1</v>
      </c>
      <c r="L29" s="12">
        <f t="shared" si="11"/>
        <v>1.8981937843043166</v>
      </c>
      <c r="M29" s="12">
        <f t="shared" si="12"/>
        <v>2.1618533910952507</v>
      </c>
    </row>
    <row r="30" spans="2:13" x14ac:dyDescent="0.25">
      <c r="B30" s="5" t="s">
        <v>10</v>
      </c>
      <c r="C30" s="12">
        <f t="shared" si="2"/>
        <v>0.37584876027134173</v>
      </c>
      <c r="D30" s="12">
        <f t="shared" si="3"/>
        <v>0.51330183753488257</v>
      </c>
      <c r="E30" s="12">
        <f t="shared" si="4"/>
        <v>0.40910711878925582</v>
      </c>
      <c r="F30" s="12">
        <f t="shared" si="5"/>
        <v>1.7705245104048351</v>
      </c>
      <c r="G30" s="12">
        <f t="shared" si="6"/>
        <v>7.3393553319743399</v>
      </c>
      <c r="H30" s="12">
        <f t="shared" si="7"/>
        <v>0.46770866351847018</v>
      </c>
      <c r="I30" s="12">
        <f t="shared" si="8"/>
        <v>0.56423393794185428</v>
      </c>
      <c r="J30" s="12">
        <f t="shared" si="9"/>
        <v>0.41406144609024215</v>
      </c>
      <c r="K30" s="12">
        <f t="shared" si="10"/>
        <v>0.52681660232413918</v>
      </c>
      <c r="L30" s="12">
        <f t="shared" si="11"/>
        <v>1</v>
      </c>
      <c r="M30" s="12">
        <f t="shared" si="12"/>
        <v>1.2636596067909338</v>
      </c>
    </row>
    <row r="31" spans="2:13" x14ac:dyDescent="0.25">
      <c r="B31" s="5" t="s">
        <v>11</v>
      </c>
      <c r="C31" s="12">
        <f t="shared" si="2"/>
        <v>0.34196167909466874</v>
      </c>
      <c r="D31" s="12">
        <f t="shared" si="3"/>
        <v>0.45211409064074648</v>
      </c>
      <c r="E31" s="12">
        <f t="shared" si="4"/>
        <v>0.36927523717905775</v>
      </c>
      <c r="F31" s="12">
        <f t="shared" si="5"/>
        <v>1.5068649036139012</v>
      </c>
      <c r="G31" s="12">
        <f t="shared" si="6"/>
        <v>7.0756957251834072</v>
      </c>
      <c r="H31" s="12">
        <f t="shared" si="7"/>
        <v>0.41636432893138947</v>
      </c>
      <c r="I31" s="12">
        <f t="shared" si="8"/>
        <v>0.49116537760325479</v>
      </c>
      <c r="J31" s="12">
        <f t="shared" si="9"/>
        <v>0.37330703948011901</v>
      </c>
      <c r="K31" s="12">
        <f t="shared" si="10"/>
        <v>0.46256605749447893</v>
      </c>
      <c r="L31" s="12">
        <f t="shared" si="11"/>
        <v>0.79135235044784102</v>
      </c>
      <c r="M31" s="12">
        <f t="shared" si="12"/>
        <v>1</v>
      </c>
    </row>
    <row r="32" spans="2:13" x14ac:dyDescent="0.25">
      <c r="C32" s="13">
        <f>SUM(C21:C31)</f>
        <v>6.0830956399383442</v>
      </c>
      <c r="D32" s="13">
        <f t="shared" ref="D32:M32" si="13">SUM(D21:D31)</f>
        <v>10.122237301000908</v>
      </c>
      <c r="E32" s="13">
        <f t="shared" si="13"/>
        <v>7.0699177406116718</v>
      </c>
      <c r="F32" s="13">
        <f t="shared" si="13"/>
        <v>25.100150729458583</v>
      </c>
      <c r="G32" s="13">
        <f t="shared" si="13"/>
        <v>81.636224852487359</v>
      </c>
      <c r="H32" s="13">
        <f t="shared" si="13"/>
        <v>8.8307942179212233</v>
      </c>
      <c r="I32" s="13">
        <f t="shared" si="13"/>
        <v>11.442593743965874</v>
      </c>
      <c r="J32" s="13">
        <f t="shared" si="13"/>
        <v>7.2230267648637216</v>
      </c>
      <c r="K32" s="13">
        <f t="shared" si="13"/>
        <v>10.489062830766063</v>
      </c>
      <c r="L32" s="13">
        <f t="shared" si="13"/>
        <v>17.769264130235893</v>
      </c>
      <c r="M32" s="13">
        <f t="shared" si="13"/>
        <v>20.191090861082436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0.16438998483511194</v>
      </c>
      <c r="D35" s="12">
        <f>D21/$D$32</f>
        <v>0.16917931659867649</v>
      </c>
      <c r="E35" s="12">
        <f>E21/$E$32</f>
        <v>0.17203836343205886</v>
      </c>
      <c r="F35" s="12">
        <f>F21/$F$32</f>
        <v>0.13669914636821412</v>
      </c>
      <c r="G35" s="12">
        <f>G21/$G$32</f>
        <v>0.11024517628372156</v>
      </c>
      <c r="H35" s="12">
        <f>H21/$H$32</f>
        <v>0.17241501809976317</v>
      </c>
      <c r="I35" s="12">
        <f>I21/$I$32</f>
        <v>0.16502640850994188</v>
      </c>
      <c r="J35" s="12">
        <f>J21/$J$32</f>
        <v>0.17244075396857542</v>
      </c>
      <c r="K35" s="12">
        <f>K21/$K$32</f>
        <v>0.16802748845700483</v>
      </c>
      <c r="L35" s="12">
        <f>L21/$L$32</f>
        <v>0.14973296859819593</v>
      </c>
      <c r="M35" s="12">
        <f>M21/$M$32</f>
        <v>0.14483141574351882</v>
      </c>
      <c r="N35" s="15">
        <f>AVERAGE(C35:M35)</f>
        <v>0.15682054917225299</v>
      </c>
      <c r="P35" s="8"/>
    </row>
    <row r="36" spans="2:16" x14ac:dyDescent="0.25">
      <c r="B36" s="5" t="s">
        <v>2</v>
      </c>
      <c r="C36" s="12">
        <f t="shared" ref="C36:C45" si="14">C22/$C$32</f>
        <v>9.5995654640259262E-2</v>
      </c>
      <c r="D36" s="12">
        <f t="shared" ref="D36:D45" si="15">D22/$D$32</f>
        <v>9.8792388506947756E-2</v>
      </c>
      <c r="E36" s="12">
        <f t="shared" ref="E36:E45" si="16">E22/$E$32</f>
        <v>9.4537240858284396E-2</v>
      </c>
      <c r="F36" s="12">
        <f t="shared" ref="F36:F45" si="17">F22/$F$32</f>
        <v>0.10831393080866063</v>
      </c>
      <c r="G36" s="12">
        <f t="shared" ref="G36:G45" si="18">G22/$G$32</f>
        <v>0.1015177615812366</v>
      </c>
      <c r="H36" s="12">
        <f t="shared" ref="H36:H45" si="19">H22/$H$32</f>
        <v>9.5166811972466639E-2</v>
      </c>
      <c r="I36" s="12">
        <f t="shared" ref="I36:I45" si="20">I22/$I$32</f>
        <v>0.10276140068261427</v>
      </c>
      <c r="J36" s="12">
        <f t="shared" ref="J36:J45" si="21">J22/$J$32</f>
        <v>9.4378197635316685E-2</v>
      </c>
      <c r="K36" s="12">
        <f t="shared" ref="K36:K45" si="22">K22/$K$32</f>
        <v>0.10010214559956958</v>
      </c>
      <c r="L36" s="12">
        <f t="shared" ref="L36:L45" si="23">L22/$L$32</f>
        <v>0.10963715012135576</v>
      </c>
      <c r="M36" s="12">
        <f t="shared" ref="M36:M45" si="24">M22/$M$32</f>
        <v>0.10954490279902851</v>
      </c>
      <c r="N36" s="15">
        <f t="shared" ref="N36:N45" si="25">AVERAGE(C36:M36)</f>
        <v>0.10097705320052182</v>
      </c>
      <c r="P36" s="8"/>
    </row>
    <row r="37" spans="2:16" x14ac:dyDescent="0.25">
      <c r="B37" s="5" t="s">
        <v>3</v>
      </c>
      <c r="C37" s="12">
        <f t="shared" si="14"/>
        <v>0.13515611263883565</v>
      </c>
      <c r="D37" s="12">
        <f t="shared" si="15"/>
        <v>0.14781081166620239</v>
      </c>
      <c r="E37" s="12">
        <f t="shared" si="16"/>
        <v>0.14144436140405256</v>
      </c>
      <c r="F37" s="12">
        <f t="shared" si="17"/>
        <v>0.12808178466288153</v>
      </c>
      <c r="G37" s="12">
        <f t="shared" si="18"/>
        <v>0.10759565301038365</v>
      </c>
      <c r="H37" s="12">
        <f t="shared" si="19"/>
        <v>0.14792151588960434</v>
      </c>
      <c r="I37" s="12">
        <f t="shared" si="20"/>
        <v>0.14612360705304553</v>
      </c>
      <c r="J37" s="12">
        <f t="shared" si="21"/>
        <v>0.14249526370038421</v>
      </c>
      <c r="K37" s="12">
        <f t="shared" si="22"/>
        <v>0.14740628700326983</v>
      </c>
      <c r="L37" s="12">
        <f t="shared" si="23"/>
        <v>0.13756042863768828</v>
      </c>
      <c r="M37" s="12">
        <f t="shared" si="24"/>
        <v>0.13411891490925157</v>
      </c>
      <c r="N37" s="15">
        <f t="shared" si="25"/>
        <v>0.13779224914323632</v>
      </c>
      <c r="P37" s="8"/>
    </row>
    <row r="38" spans="2:16" x14ac:dyDescent="0.25">
      <c r="B38" s="5" t="s">
        <v>4</v>
      </c>
      <c r="C38" s="12">
        <f t="shared" si="14"/>
        <v>4.7910778013664765E-2</v>
      </c>
      <c r="D38" s="12">
        <f t="shared" si="15"/>
        <v>3.6338152148023148E-2</v>
      </c>
      <c r="E38" s="12">
        <f t="shared" si="16"/>
        <v>4.3996886025933657E-2</v>
      </c>
      <c r="F38" s="12">
        <f t="shared" si="17"/>
        <v>3.984039820232467E-2</v>
      </c>
      <c r="G38" s="12">
        <f t="shared" si="18"/>
        <v>8.0464656877985943E-2</v>
      </c>
      <c r="H38" s="12">
        <f t="shared" si="19"/>
        <v>3.8932751325615127E-2</v>
      </c>
      <c r="I38" s="12">
        <f t="shared" si="20"/>
        <v>3.43681893424123E-2</v>
      </c>
      <c r="J38" s="12">
        <f t="shared" si="21"/>
        <v>4.3459640081655107E-2</v>
      </c>
      <c r="K38" s="12">
        <f t="shared" si="22"/>
        <v>3.5724041094038102E-2</v>
      </c>
      <c r="L38" s="12">
        <f t="shared" si="23"/>
        <v>3.1785468254552321E-2</v>
      </c>
      <c r="M38" s="12">
        <f t="shared" si="24"/>
        <v>3.2867441530114637E-2</v>
      </c>
      <c r="N38" s="15">
        <f t="shared" si="25"/>
        <v>4.2335309354210884E-2</v>
      </c>
      <c r="P38" s="8"/>
    </row>
    <row r="39" spans="2:16" x14ac:dyDescent="0.25">
      <c r="B39" s="5" t="s">
        <v>5</v>
      </c>
      <c r="C39" s="12">
        <f t="shared" si="14"/>
        <v>1.8265553870567993E-2</v>
      </c>
      <c r="D39" s="12">
        <f t="shared" si="15"/>
        <v>1.1920611632437074E-2</v>
      </c>
      <c r="E39" s="12">
        <f t="shared" si="16"/>
        <v>1.6103044769975067E-2</v>
      </c>
      <c r="F39" s="12">
        <f t="shared" si="17"/>
        <v>6.0650668717946252E-3</v>
      </c>
      <c r="G39" s="12">
        <f t="shared" si="18"/>
        <v>1.2249464031524618E-2</v>
      </c>
      <c r="H39" s="12">
        <f t="shared" si="19"/>
        <v>1.3357820089090597E-2</v>
      </c>
      <c r="I39" s="12">
        <f t="shared" si="20"/>
        <v>1.0773709337503963E-2</v>
      </c>
      <c r="J39" s="12">
        <f t="shared" si="21"/>
        <v>1.5814359987466348E-2</v>
      </c>
      <c r="K39" s="12">
        <f t="shared" si="22"/>
        <v>1.1573515457431353E-2</v>
      </c>
      <c r="L39" s="12">
        <f t="shared" si="23"/>
        <v>7.6678329463360072E-3</v>
      </c>
      <c r="M39" s="12">
        <f t="shared" si="24"/>
        <v>6.9995652776643335E-3</v>
      </c>
      <c r="N39" s="15">
        <f t="shared" si="25"/>
        <v>1.1890049479253817E-2</v>
      </c>
      <c r="P39" s="8"/>
    </row>
    <row r="40" spans="2:16" x14ac:dyDescent="0.25">
      <c r="B40" s="5" t="s">
        <v>6</v>
      </c>
      <c r="C40" s="12">
        <f t="shared" si="14"/>
        <v>0.10796935295245939</v>
      </c>
      <c r="D40" s="12">
        <f t="shared" si="15"/>
        <v>0.11755421343432963</v>
      </c>
      <c r="E40" s="12">
        <f t="shared" si="16"/>
        <v>0.10828156545101134</v>
      </c>
      <c r="F40" s="12">
        <f t="shared" si="17"/>
        <v>0.11588008633345218</v>
      </c>
      <c r="G40" s="12">
        <f t="shared" si="18"/>
        <v>0.10384407743498847</v>
      </c>
      <c r="H40" s="12">
        <f t="shared" si="19"/>
        <v>0.1132400976993212</v>
      </c>
      <c r="I40" s="12">
        <f t="shared" si="20"/>
        <v>0.11935830592666712</v>
      </c>
      <c r="J40" s="12">
        <f t="shared" si="21"/>
        <v>0.10841365180509108</v>
      </c>
      <c r="K40" s="12">
        <f t="shared" si="22"/>
        <v>0.11820782836445425</v>
      </c>
      <c r="L40" s="12">
        <f t="shared" si="23"/>
        <v>0.12032479833924919</v>
      </c>
      <c r="M40" s="12">
        <f t="shared" si="24"/>
        <v>0.11895061769682243</v>
      </c>
      <c r="N40" s="15">
        <f t="shared" si="25"/>
        <v>0.11382041776707695</v>
      </c>
      <c r="P40" s="8"/>
    </row>
    <row r="41" spans="2:16" x14ac:dyDescent="0.25">
      <c r="B41" s="5" t="s">
        <v>7</v>
      </c>
      <c r="C41" s="12">
        <f t="shared" si="14"/>
        <v>8.7055743334658625E-2</v>
      </c>
      <c r="D41" s="12">
        <f t="shared" si="15"/>
        <v>8.4017352296732947E-2</v>
      </c>
      <c r="E41" s="12">
        <f t="shared" si="16"/>
        <v>8.4594236669254919E-2</v>
      </c>
      <c r="F41" s="12">
        <f t="shared" si="17"/>
        <v>0.10130771947281954</v>
      </c>
      <c r="G41" s="12">
        <f t="shared" si="18"/>
        <v>9.9363608068016016E-2</v>
      </c>
      <c r="H41" s="12">
        <f t="shared" si="19"/>
        <v>8.2913091800997832E-2</v>
      </c>
      <c r="I41" s="12">
        <f t="shared" si="20"/>
        <v>8.7392773209949801E-2</v>
      </c>
      <c r="J41" s="12">
        <f t="shared" si="21"/>
        <v>8.4275199861833502E-2</v>
      </c>
      <c r="K41" s="12">
        <f t="shared" si="22"/>
        <v>8.4678175464731636E-2</v>
      </c>
      <c r="L41" s="12">
        <f t="shared" si="23"/>
        <v>9.9740456635168159E-2</v>
      </c>
      <c r="M41" s="12">
        <f t="shared" si="24"/>
        <v>0.10083527131938368</v>
      </c>
      <c r="N41" s="15">
        <f t="shared" si="25"/>
        <v>9.056123892123151E-2</v>
      </c>
      <c r="P41" s="8"/>
    </row>
    <row r="42" spans="2:16" x14ac:dyDescent="0.25">
      <c r="B42" s="5" t="s">
        <v>8</v>
      </c>
      <c r="C42" s="12">
        <f t="shared" si="14"/>
        <v>0.13198245980140066</v>
      </c>
      <c r="D42" s="12">
        <f t="shared" si="15"/>
        <v>0.14492142044719816</v>
      </c>
      <c r="E42" s="12">
        <f t="shared" si="16"/>
        <v>0.13742507597336864</v>
      </c>
      <c r="F42" s="12">
        <f t="shared" si="17"/>
        <v>0.12691656841022123</v>
      </c>
      <c r="G42" s="12">
        <f t="shared" si="18"/>
        <v>0.10723739166712536</v>
      </c>
      <c r="H42" s="12">
        <f t="shared" si="19"/>
        <v>0.14460957102344102</v>
      </c>
      <c r="I42" s="12">
        <f t="shared" si="20"/>
        <v>0.14356762156333852</v>
      </c>
      <c r="J42" s="12">
        <f t="shared" si="21"/>
        <v>0.13844611581179253</v>
      </c>
      <c r="K42" s="12">
        <f t="shared" si="22"/>
        <v>0.14461794413164522</v>
      </c>
      <c r="L42" s="12">
        <f t="shared" si="23"/>
        <v>0.13591449083408375</v>
      </c>
      <c r="M42" s="12">
        <f t="shared" si="24"/>
        <v>0.13267039963212199</v>
      </c>
      <c r="N42" s="15">
        <f t="shared" si="25"/>
        <v>0.13530082357233972</v>
      </c>
      <c r="P42" s="8"/>
    </row>
    <row r="43" spans="2:16" x14ac:dyDescent="0.25">
      <c r="B43" s="5" t="s">
        <v>9</v>
      </c>
      <c r="C43" s="12">
        <f t="shared" si="14"/>
        <v>9.3273512671178227E-2</v>
      </c>
      <c r="D43" s="12">
        <f t="shared" si="15"/>
        <v>9.4089987822330148E-2</v>
      </c>
      <c r="E43" s="12">
        <f t="shared" si="16"/>
        <v>9.1481430147940496E-2</v>
      </c>
      <c r="F43" s="12">
        <f t="shared" si="17"/>
        <v>0.10632279955104146</v>
      </c>
      <c r="G43" s="12">
        <f t="shared" si="18"/>
        <v>0.10090556160777281</v>
      </c>
      <c r="H43" s="12">
        <f t="shared" si="19"/>
        <v>9.1330810061346704E-2</v>
      </c>
      <c r="I43" s="12">
        <f t="shared" si="20"/>
        <v>9.8393711345156731E-2</v>
      </c>
      <c r="J43" s="12">
        <f t="shared" si="21"/>
        <v>9.1268708608055124E-2</v>
      </c>
      <c r="K43" s="12">
        <f t="shared" si="22"/>
        <v>9.5337402028601026E-2</v>
      </c>
      <c r="L43" s="12">
        <f t="shared" si="23"/>
        <v>0.10682455786530748</v>
      </c>
      <c r="M43" s="12">
        <f t="shared" si="24"/>
        <v>0.10706966780393927</v>
      </c>
      <c r="N43" s="15">
        <f t="shared" si="25"/>
        <v>9.7845286319333591E-2</v>
      </c>
      <c r="P43" s="8"/>
    </row>
    <row r="44" spans="2:16" x14ac:dyDescent="0.25">
      <c r="B44" s="5" t="s">
        <v>10</v>
      </c>
      <c r="C44" s="12">
        <f t="shared" si="14"/>
        <v>6.1785772001301489E-2</v>
      </c>
      <c r="D44" s="12">
        <f t="shared" si="15"/>
        <v>5.0710314555076297E-2</v>
      </c>
      <c r="E44" s="12">
        <f t="shared" si="16"/>
        <v>5.7865895162998157E-2</v>
      </c>
      <c r="F44" s="12">
        <f t="shared" si="17"/>
        <v>7.0538401521504562E-2</v>
      </c>
      <c r="G44" s="12">
        <f t="shared" si="18"/>
        <v>8.9903169153598098E-2</v>
      </c>
      <c r="H44" s="12">
        <f t="shared" si="19"/>
        <v>5.2963374751650506E-2</v>
      </c>
      <c r="I44" s="12">
        <f t="shared" si="20"/>
        <v>4.9309968575909358E-2</v>
      </c>
      <c r="J44" s="12">
        <f t="shared" si="21"/>
        <v>5.7325198918607954E-2</v>
      </c>
      <c r="K44" s="12">
        <f t="shared" si="22"/>
        <v>5.0225326211118082E-2</v>
      </c>
      <c r="L44" s="12">
        <f t="shared" si="23"/>
        <v>5.6276950619379679E-2</v>
      </c>
      <c r="M44" s="12">
        <f t="shared" si="24"/>
        <v>6.258500917484304E-2</v>
      </c>
      <c r="N44" s="15">
        <f t="shared" si="25"/>
        <v>5.9953580058726107E-2</v>
      </c>
      <c r="P44" s="8"/>
    </row>
    <row r="45" spans="2:16" x14ac:dyDescent="0.25">
      <c r="B45" s="5" t="s">
        <v>11</v>
      </c>
      <c r="C45" s="12">
        <f t="shared" si="14"/>
        <v>5.6215075240562011E-2</v>
      </c>
      <c r="D45" s="12">
        <f t="shared" si="15"/>
        <v>4.4665430892046019E-2</v>
      </c>
      <c r="E45" s="12">
        <f t="shared" si="16"/>
        <v>5.2231900105121867E-2</v>
      </c>
      <c r="F45" s="12">
        <f t="shared" si="17"/>
        <v>6.0034097797085406E-2</v>
      </c>
      <c r="G45" s="12">
        <f t="shared" si="18"/>
        <v>8.6673480283646645E-2</v>
      </c>
      <c r="H45" s="12">
        <f t="shared" si="19"/>
        <v>4.714913728670285E-2</v>
      </c>
      <c r="I45" s="12">
        <f t="shared" si="20"/>
        <v>4.2924304453460599E-2</v>
      </c>
      <c r="J45" s="12">
        <f t="shared" si="21"/>
        <v>5.1682909621221969E-2</v>
      </c>
      <c r="K45" s="12">
        <f t="shared" si="22"/>
        <v>4.4099846188136116E-2</v>
      </c>
      <c r="L45" s="12">
        <f t="shared" si="23"/>
        <v>4.4534897148683195E-2</v>
      </c>
      <c r="M45" s="12">
        <f t="shared" si="24"/>
        <v>4.9526794113311734E-2</v>
      </c>
      <c r="N45" s="15">
        <f t="shared" si="25"/>
        <v>5.2703443011816224E-2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11.149828700619064</v>
      </c>
    </row>
    <row r="50" spans="2:3" x14ac:dyDescent="0.25">
      <c r="C50" s="8">
        <f t="shared" ref="C50:C59" si="26">(C22*$N$35+D22*$N$36+E22*$N$37+F22*$N$38+G22*$N$39+H22*$N$40+I22*$N$41+J22*$N$42+K22*$N$43+L22*$N$44+M22*$N$45)/N36</f>
        <v>11.178447837297668</v>
      </c>
    </row>
    <row r="51" spans="2:3" x14ac:dyDescent="0.25">
      <c r="C51" s="8">
        <f t="shared" si="26"/>
        <v>11.163597643606606</v>
      </c>
    </row>
    <row r="52" spans="2:3" x14ac:dyDescent="0.25">
      <c r="C52" s="8">
        <f t="shared" si="26"/>
        <v>11.075069823870772</v>
      </c>
    </row>
    <row r="53" spans="2:3" x14ac:dyDescent="0.25">
      <c r="C53" s="8">
        <f t="shared" si="26"/>
        <v>11.032068820503262</v>
      </c>
    </row>
    <row r="54" spans="2:3" x14ac:dyDescent="0.25">
      <c r="C54" s="8">
        <f t="shared" si="26"/>
        <v>11.176476655289553</v>
      </c>
    </row>
    <row r="55" spans="2:3" x14ac:dyDescent="0.25">
      <c r="C55" s="8">
        <f t="shared" si="26"/>
        <v>11.176497582859353</v>
      </c>
    </row>
    <row r="56" spans="2:3" x14ac:dyDescent="0.25">
      <c r="C56" s="8">
        <f t="shared" si="26"/>
        <v>11.165369347934897</v>
      </c>
    </row>
    <row r="57" spans="2:3" x14ac:dyDescent="0.25">
      <c r="C57" s="8">
        <f t="shared" si="26"/>
        <v>11.178214502106758</v>
      </c>
    </row>
    <row r="58" spans="2:3" x14ac:dyDescent="0.25">
      <c r="C58" s="8">
        <f t="shared" si="26"/>
        <v>11.138951072952937</v>
      </c>
    </row>
    <row r="59" spans="2:3" x14ac:dyDescent="0.25">
      <c r="C59" s="8">
        <f t="shared" si="26"/>
        <v>11.116442830420249</v>
      </c>
    </row>
    <row r="60" spans="2:3" x14ac:dyDescent="0.25">
      <c r="C60" s="8">
        <f>AVERAGE(C49:C59)</f>
        <v>11.140996801587375</v>
      </c>
    </row>
    <row r="61" spans="2:3" x14ac:dyDescent="0.25">
      <c r="B61" s="17" t="s">
        <v>16</v>
      </c>
      <c r="C61" s="8">
        <f>(C60-11)/10</f>
        <v>1.4099680158737549E-2</v>
      </c>
    </row>
    <row r="62" spans="2:3" x14ac:dyDescent="0.25">
      <c r="B62" t="s">
        <v>17</v>
      </c>
      <c r="C62" s="8">
        <f>C61/1.51</f>
        <v>9.3375365289652644E-3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16" activePane="bottomRight" state="frozen"/>
      <selection pane="topRight" activeCell="B1" sqref="B1"/>
      <selection pane="bottomLeft" activeCell="A5" sqref="A5"/>
      <selection pane="bottomRight" activeCell="F17" sqref="F17"/>
    </sheetView>
  </sheetViews>
  <sheetFormatPr defaultRowHeight="15" x14ac:dyDescent="0.25"/>
  <cols>
    <col min="2" max="2" width="21.140625" customWidth="1"/>
    <col min="3" max="3" width="22.14062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30" x14ac:dyDescent="0.25">
      <c r="B4" s="1" t="s">
        <v>0</v>
      </c>
      <c r="C4" s="2" t="s">
        <v>27</v>
      </c>
      <c r="D4" s="3" t="s">
        <v>26</v>
      </c>
      <c r="E4" s="3" t="s">
        <v>23</v>
      </c>
      <c r="F4" s="3"/>
    </row>
    <row r="5" spans="2:12" x14ac:dyDescent="0.25">
      <c r="B5" s="5" t="s">
        <v>1</v>
      </c>
      <c r="C5" s="6">
        <f>D5/E5</f>
        <v>0.11030409991854467</v>
      </c>
      <c r="D5" s="7">
        <v>39</v>
      </c>
      <c r="E5" s="21">
        <v>353.56799999999998</v>
      </c>
      <c r="F5" s="7"/>
    </row>
    <row r="6" spans="2:12" x14ac:dyDescent="0.25">
      <c r="B6" s="5" t="s">
        <v>2</v>
      </c>
      <c r="C6" s="6">
        <f t="shared" ref="C6:C15" si="0">D6/E6</f>
        <v>0.56361913312384659</v>
      </c>
      <c r="D6" s="7">
        <v>113</v>
      </c>
      <c r="E6" s="21">
        <v>200.49</v>
      </c>
      <c r="F6" s="7"/>
    </row>
    <row r="7" spans="2:12" x14ac:dyDescent="0.25">
      <c r="B7" s="5" t="s">
        <v>3</v>
      </c>
      <c r="C7" s="6">
        <f t="shared" si="0"/>
        <v>0.23040380047505937</v>
      </c>
      <c r="D7" s="7">
        <v>97</v>
      </c>
      <c r="E7" s="21">
        <v>421</v>
      </c>
      <c r="F7" s="7"/>
    </row>
    <row r="8" spans="2:12" x14ac:dyDescent="0.25">
      <c r="B8" s="5" t="s">
        <v>4</v>
      </c>
      <c r="C8" s="6">
        <f t="shared" si="0"/>
        <v>1.0486695724366957</v>
      </c>
      <c r="D8" s="20">
        <v>133.46199999999999</v>
      </c>
      <c r="E8" s="21">
        <v>127.26792452830189</v>
      </c>
      <c r="F8" s="7"/>
    </row>
    <row r="9" spans="2:12" x14ac:dyDescent="0.25">
      <c r="B9" s="5" t="s">
        <v>5</v>
      </c>
      <c r="C9" s="18">
        <f>AVERAGE(C5:C8,C10:C15)</f>
        <v>0.45656287969052672</v>
      </c>
      <c r="D9" s="24"/>
      <c r="E9" s="21">
        <v>10.922787189999999</v>
      </c>
      <c r="F9" s="7"/>
    </row>
    <row r="10" spans="2:12" x14ac:dyDescent="0.25">
      <c r="B10" s="5" t="s">
        <v>6</v>
      </c>
      <c r="C10" s="6">
        <f t="shared" si="0"/>
        <v>0.52150554099637314</v>
      </c>
      <c r="D10" s="7">
        <v>29.8</v>
      </c>
      <c r="E10" s="21">
        <v>57.142249999999997</v>
      </c>
      <c r="F10" s="7"/>
    </row>
    <row r="11" spans="2:12" x14ac:dyDescent="0.25">
      <c r="B11" s="5" t="s">
        <v>7</v>
      </c>
      <c r="C11" s="6">
        <f t="shared" si="0"/>
        <v>0.65651846308113027</v>
      </c>
      <c r="D11" s="20">
        <v>61.698</v>
      </c>
      <c r="E11" s="21">
        <v>93.977555041548882</v>
      </c>
      <c r="F11" s="7"/>
    </row>
    <row r="12" spans="2:12" x14ac:dyDescent="0.25">
      <c r="B12" s="5" t="s">
        <v>8</v>
      </c>
      <c r="C12" s="6">
        <f t="shared" si="0"/>
        <v>0.27528375402337796</v>
      </c>
      <c r="D12" s="7">
        <v>65</v>
      </c>
      <c r="E12" s="21">
        <v>236.12</v>
      </c>
      <c r="F12" s="7"/>
    </row>
    <row r="13" spans="2:12" x14ac:dyDescent="0.25">
      <c r="B13" s="5" t="s">
        <v>9</v>
      </c>
      <c r="C13" s="6">
        <f t="shared" si="0"/>
        <v>0.25374270489723422</v>
      </c>
      <c r="D13" s="7">
        <v>100</v>
      </c>
      <c r="E13" s="21">
        <v>394.1</v>
      </c>
      <c r="F13" s="7"/>
    </row>
    <row r="14" spans="2:12" x14ac:dyDescent="0.25">
      <c r="B14" s="5" t="s">
        <v>10</v>
      </c>
      <c r="C14" s="6">
        <f t="shared" si="0"/>
        <v>0.54518266644529301</v>
      </c>
      <c r="D14" s="7">
        <v>58</v>
      </c>
      <c r="E14" s="21">
        <v>106.386361067149</v>
      </c>
      <c r="F14" s="7"/>
    </row>
    <row r="15" spans="2:12" x14ac:dyDescent="0.25">
      <c r="B15" s="5" t="s">
        <v>11</v>
      </c>
      <c r="C15" s="6">
        <f t="shared" si="0"/>
        <v>0.36039906150771323</v>
      </c>
      <c r="D15" s="20">
        <v>7.7949999999999999</v>
      </c>
      <c r="E15" s="21">
        <v>21.628802159999999</v>
      </c>
      <c r="F15" s="7"/>
      <c r="L15" s="8"/>
    </row>
    <row r="17" spans="2:13" x14ac:dyDescent="0.25">
      <c r="C17" s="23" t="s">
        <v>12</v>
      </c>
      <c r="F17">
        <f>E19/8</f>
        <v>0.11729568406476887</v>
      </c>
    </row>
    <row r="18" spans="2:13" x14ac:dyDescent="0.25">
      <c r="B18" s="22" t="s">
        <v>25</v>
      </c>
      <c r="C18" s="10" t="s">
        <v>26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0.93836547251815094</v>
      </c>
      <c r="F19" s="8">
        <f>E19-$F$17</f>
        <v>0.82106978845338208</v>
      </c>
      <c r="G19" s="8">
        <f t="shared" ref="G19:M19" si="1">F19-$F$17</f>
        <v>0.70377410438861321</v>
      </c>
      <c r="H19" s="8">
        <f t="shared" si="1"/>
        <v>0.58647842032384434</v>
      </c>
      <c r="I19" s="8">
        <f t="shared" si="1"/>
        <v>0.46918273625907547</v>
      </c>
      <c r="J19" s="8">
        <f t="shared" si="1"/>
        <v>0.3518870521943066</v>
      </c>
      <c r="K19" s="8">
        <f t="shared" si="1"/>
        <v>0.23459136812953774</v>
      </c>
      <c r="L19" s="8">
        <f t="shared" si="1"/>
        <v>0.11729568406476887</v>
      </c>
      <c r="M19" s="8">
        <f t="shared" si="1"/>
        <v>0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4.864720486688908</v>
      </c>
      <c r="E21" s="12">
        <f>IF(($C5-$C$7)=0,1,IF(($C5-$C$7)&lt;0,(($C$7-$C5)/($E$19/($E$18-1)))+1,(1/((($C5-$C$7)/($E$19/($E$18-1)))+1))))</f>
        <v>2.0239055385038505</v>
      </c>
      <c r="F21" s="12">
        <f>IF(($C5-$C$8)=0,1,IF(($C5-$C$8)&lt;0,(($C$8-$C5)/($E$19/($E$18-1)))+1,(1/((($C5-$C$8)/($E$19/($E$18-1)))+1))))</f>
        <v>9</v>
      </c>
      <c r="G21" s="12">
        <f>IF(($C5-$C$9)=0,1,IF(($C5-$C$9)&lt;0,(($C$9-$C5)/($E$19/($E$18-1)))+1,(1/((($C5-$C$9)/($E$19/($E$18-1)))+1))))</f>
        <v>3.9520163724078996</v>
      </c>
      <c r="H21" s="12">
        <f>IF(($C5-$C$10)=0,1,IF(($C5-$C$10)&lt;0,(($C$10-$C5)/($E$19/($E$18-1)))+1,(1/((($C5-$C$10)/($E$19/($E$18-1)))+1))))</f>
        <v>4.5056826204344347</v>
      </c>
      <c r="I21" s="12">
        <f>IF(($C5-$C$11)=0,1,IF(($C5-$C$11)&lt;0,(($C$11-$C5)/($E$19/($E$18-1)))+1,(1/((($C5-$C$11)/($E$19/($E$18-1)))+1))))</f>
        <v>5.6567302754377087</v>
      </c>
      <c r="J21" s="12">
        <f>IF(($C5-$C$12)=0,1,IF(($C5-$C$12)&lt;0,(($C$12-$C5)/($E$19/($E$18-1)))+1,(1/((($C5-$C$12)/($E$19/($E$18-1)))+1))))</f>
        <v>2.4065279163531206</v>
      </c>
      <c r="K21" s="12">
        <f>IF(($C5-$C$13)=0,1,IF(($C5-$C$13)&lt;0,(($C$13-$C5)/($E$19/($E$18-1)))+1,(1/((($C5-$C$13)/($E$19/($E$18-1)))+1))))</f>
        <v>2.2228805017197817</v>
      </c>
      <c r="L21" s="12">
        <f>IF(($C5-$C$14)=0,1,IF(($C5-$C$14)&lt;0,(($C$14-$C5)/($E$19/($E$18-1)))+1,(1/((($C5-$C$14)/($E$19/($E$18-1)))+1))))</f>
        <v>4.7075410744577368</v>
      </c>
      <c r="M21" s="12">
        <f>IF(($C5-$C$15)=0,1,IF(($C5-$C$15)&lt;0,(($C$15-$C5)/($E$19/($E$18-1)))+1,(1/((($C5-$C$15)/($E$19/($E$18-1)))+1))))</f>
        <v>3.1321753104834613</v>
      </c>
    </row>
    <row r="22" spans="2:13" x14ac:dyDescent="0.25">
      <c r="B22" s="5" t="s">
        <v>2</v>
      </c>
      <c r="C22" s="12">
        <f t="shared" ref="C22:C31" si="2">IF((C6-$C$5)=0,1,IF((C6-$C$5)&lt;0,(ABS((C6-$C$5))/($E$19/($E$18-1)))+1,(1/(((C6-$C$5)/($E$19/($E$18-1)))+1))))</f>
        <v>0.20556165616015351</v>
      </c>
      <c r="D22" s="12">
        <f t="shared" ref="D22:D31" si="3">IF(($C6-$C$6)=0,1,IF(($C6-$C$6)&lt;0,(($C$6-$C6)/($E$19/($E$18-1)))+1,(1/((($C6-$C$6)/($E$19/($E$18-1)))+1))))</f>
        <v>1</v>
      </c>
      <c r="E22" s="12">
        <f t="shared" ref="E22:E31" si="4">IF(($C6-$C$7)=0,1,IF(($C6-$C$7)&lt;0,(($C$7-$C6)/($E$19/($E$18-1)))+1,(1/((($C6-$C$7)/($E$19/($E$18-1)))+1))))</f>
        <v>0.26036141118242134</v>
      </c>
      <c r="F22" s="12">
        <f t="shared" ref="F22:F31" si="5">IF(($C6-$C$8)=0,1,IF(($C6-$C$8)&lt;0,(($C$8-$C6)/($E$19/($E$18-1)))+1,(1/((($C6-$C$8)/($E$19/($E$18-1)))+1))))</f>
        <v>5.1352795133110929</v>
      </c>
      <c r="G22" s="12">
        <f t="shared" ref="G22:G31" si="6">IF(($C6-$C$9)=0,1,IF(($C6-$C$9)&lt;0,(($C$9-$C6)/($E$19/($E$18-1)))+1,(1/((($C6-$C$9)/($E$19/($E$18-1)))+1))))</f>
        <v>0.52282001828385427</v>
      </c>
      <c r="H22" s="12">
        <f t="shared" ref="H22:H31" si="7">IF(($C6-$C$10)=0,1,IF(($C6-$C$10)&lt;0,(($C$10-$C6)/($E$19/($E$18-1)))+1,(1/((($C6-$C$10)/($E$19/($E$18-1)))+1))))</f>
        <v>0.73581467068023165</v>
      </c>
      <c r="I22" s="12">
        <f t="shared" ref="I22:I31" si="8">IF(($C6-$C$11)=0,1,IF(($C6-$C$11)&lt;0,(($C$11-$C6)/($E$19/($E$18-1)))+1,(1/((($C6-$C$11)/($E$19/($E$18-1)))+1))))</f>
        <v>1.7920097887488007</v>
      </c>
      <c r="J22" s="12">
        <f t="shared" ref="J22:J31" si="9">IF(($C6-$C$12)=0,1,IF(($C6-$C$12)&lt;0,(($C$12-$C6)/($E$19/($E$18-1)))+1,(1/((($C6-$C$12)/($E$19/($E$18-1)))+1))))</f>
        <v>0.28916839639815112</v>
      </c>
      <c r="K22" s="12">
        <f t="shared" ref="K22:K31" si="10">IF(($C6-$C$13)=0,1,IF(($C6-$C$13)&lt;0,(($C$13-$C6)/($E$19/($E$18-1)))+1,(1/((($C6-$C$13)/($E$19/($E$18-1)))+1))))</f>
        <v>0.27458647390529911</v>
      </c>
      <c r="L22" s="12">
        <f t="shared" ref="L22:L31" si="11">IF(($C6-$C$14)=0,1,IF(($C6-$C$14)&lt;0,(($C$14-$C6)/($E$19/($E$18-1)))+1,(1/((($C6-$C$14)/($E$19/($E$18-1)))+1))))</f>
        <v>0.86417023102051893</v>
      </c>
      <c r="M22" s="12">
        <f t="shared" ref="M22:M31" si="12">IF(($C6-$C$15)=0,1,IF(($C6-$C$15)&lt;0,(($C$15-$C6)/($E$19/($E$18-1)))+1,(1/((($C6-$C$15)/($E$19/($E$18-1)))+1))))</f>
        <v>0.36595918292873447</v>
      </c>
    </row>
    <row r="23" spans="2:13" x14ac:dyDescent="0.25">
      <c r="B23" s="5" t="s">
        <v>3</v>
      </c>
      <c r="C23" s="12">
        <f t="shared" si="2"/>
        <v>0.49409420596735892</v>
      </c>
      <c r="D23" s="12">
        <f t="shared" si="3"/>
        <v>3.8408149481850571</v>
      </c>
      <c r="E23" s="12">
        <f t="shared" si="4"/>
        <v>1</v>
      </c>
      <c r="F23" s="12">
        <f t="shared" si="5"/>
        <v>7.9760944614961495</v>
      </c>
      <c r="G23" s="12">
        <f t="shared" si="6"/>
        <v>2.9281108339040491</v>
      </c>
      <c r="H23" s="12">
        <f t="shared" si="7"/>
        <v>3.4817770819305838</v>
      </c>
      <c r="I23" s="12">
        <f t="shared" si="8"/>
        <v>4.6328247369338582</v>
      </c>
      <c r="J23" s="12">
        <f t="shared" si="9"/>
        <v>1.3826223778492699</v>
      </c>
      <c r="K23" s="12">
        <f t="shared" si="10"/>
        <v>1.198974963215931</v>
      </c>
      <c r="L23" s="12">
        <f t="shared" si="11"/>
        <v>3.6836355359538855</v>
      </c>
      <c r="M23" s="12">
        <f t="shared" si="12"/>
        <v>2.1082697719796109</v>
      </c>
    </row>
    <row r="24" spans="2:13" x14ac:dyDescent="0.25">
      <c r="B24" s="5" t="s">
        <v>4</v>
      </c>
      <c r="C24" s="12">
        <f t="shared" si="2"/>
        <v>0.1111111111111111</v>
      </c>
      <c r="D24" s="12">
        <f t="shared" si="3"/>
        <v>0.19473136708681829</v>
      </c>
      <c r="E24" s="12">
        <f t="shared" si="4"/>
        <v>0.12537464354608718</v>
      </c>
      <c r="F24" s="12">
        <f t="shared" si="5"/>
        <v>1</v>
      </c>
      <c r="G24" s="12">
        <f t="shared" si="6"/>
        <v>0.16534436294400695</v>
      </c>
      <c r="H24" s="12">
        <f t="shared" si="7"/>
        <v>0.18200623133261182</v>
      </c>
      <c r="I24" s="12">
        <f t="shared" si="8"/>
        <v>0.23024128442789227</v>
      </c>
      <c r="J24" s="12">
        <f t="shared" si="9"/>
        <v>0.13169206246949614</v>
      </c>
      <c r="K24" s="12">
        <f t="shared" si="10"/>
        <v>0.12858231125561764</v>
      </c>
      <c r="L24" s="12">
        <f t="shared" si="11"/>
        <v>0.18894808898257823</v>
      </c>
      <c r="M24" s="12">
        <f t="shared" si="12"/>
        <v>0.1456065122813138</v>
      </c>
    </row>
    <row r="25" spans="2:13" x14ac:dyDescent="0.25">
      <c r="B25" s="5" t="s">
        <v>5</v>
      </c>
      <c r="C25" s="12">
        <f t="shared" si="2"/>
        <v>0.25303538896796529</v>
      </c>
      <c r="D25" s="12">
        <f t="shared" si="3"/>
        <v>1.9127041142810084</v>
      </c>
      <c r="E25" s="12">
        <f t="shared" si="4"/>
        <v>0.34151712715966437</v>
      </c>
      <c r="F25" s="12">
        <f t="shared" si="5"/>
        <v>6.0479836275921004</v>
      </c>
      <c r="G25" s="12">
        <f t="shared" si="6"/>
        <v>1</v>
      </c>
      <c r="H25" s="12">
        <f t="shared" si="7"/>
        <v>1.5536662480265351</v>
      </c>
      <c r="I25" s="12">
        <f t="shared" si="8"/>
        <v>2.7047139030298091</v>
      </c>
      <c r="J25" s="12">
        <f t="shared" si="9"/>
        <v>0.39285190927555325</v>
      </c>
      <c r="K25" s="12">
        <f t="shared" si="10"/>
        <v>0.36641634839084153</v>
      </c>
      <c r="L25" s="12">
        <f t="shared" si="11"/>
        <v>1.7555247020498368</v>
      </c>
      <c r="M25" s="12">
        <f t="shared" si="12"/>
        <v>0.5494985363955488</v>
      </c>
    </row>
    <row r="26" spans="2:13" x14ac:dyDescent="0.25">
      <c r="B26" s="5" t="s">
        <v>6</v>
      </c>
      <c r="C26" s="12">
        <f t="shared" si="2"/>
        <v>0.22194195291624441</v>
      </c>
      <c r="D26" s="12">
        <f t="shared" si="3"/>
        <v>1.3590378662544733</v>
      </c>
      <c r="E26" s="12">
        <f t="shared" si="4"/>
        <v>0.28720965658304515</v>
      </c>
      <c r="F26" s="12">
        <f t="shared" si="5"/>
        <v>5.4943173795655662</v>
      </c>
      <c r="G26" s="12">
        <f t="shared" si="6"/>
        <v>0.64363887757116356</v>
      </c>
      <c r="H26" s="12">
        <f t="shared" si="7"/>
        <v>1</v>
      </c>
      <c r="I26" s="12">
        <f t="shared" si="8"/>
        <v>2.151047655003274</v>
      </c>
      <c r="J26" s="12">
        <f t="shared" si="9"/>
        <v>0.32266862918559308</v>
      </c>
      <c r="K26" s="12">
        <f t="shared" si="10"/>
        <v>0.30461781241677144</v>
      </c>
      <c r="L26" s="12">
        <f t="shared" si="11"/>
        <v>1.2018584540233017</v>
      </c>
      <c r="M26" s="12">
        <f t="shared" si="12"/>
        <v>0.42131743003591415</v>
      </c>
    </row>
    <row r="27" spans="2:13" x14ac:dyDescent="0.25">
      <c r="B27" s="5" t="s">
        <v>7</v>
      </c>
      <c r="C27" s="12">
        <f t="shared" si="2"/>
        <v>0.17678056957075289</v>
      </c>
      <c r="D27" s="12">
        <f t="shared" si="3"/>
        <v>0.55803266604821955</v>
      </c>
      <c r="E27" s="12">
        <f t="shared" si="4"/>
        <v>0.21585103188294361</v>
      </c>
      <c r="F27" s="12">
        <f t="shared" si="5"/>
        <v>4.3432697245622922</v>
      </c>
      <c r="G27" s="12">
        <f t="shared" si="6"/>
        <v>0.3697248714105415</v>
      </c>
      <c r="H27" s="12">
        <f t="shared" si="7"/>
        <v>0.46488974694448504</v>
      </c>
      <c r="I27" s="12">
        <f t="shared" si="8"/>
        <v>1</v>
      </c>
      <c r="J27" s="12">
        <f t="shared" si="9"/>
        <v>0.23528291490934583</v>
      </c>
      <c r="K27" s="12">
        <f t="shared" si="10"/>
        <v>0.22553763682468372</v>
      </c>
      <c r="L27" s="12">
        <f t="shared" si="11"/>
        <v>0.51303382939800868</v>
      </c>
      <c r="M27" s="12">
        <f t="shared" si="12"/>
        <v>0.28372376369309399</v>
      </c>
    </row>
    <row r="28" spans="2:13" x14ac:dyDescent="0.25">
      <c r="B28" s="5" t="s">
        <v>8</v>
      </c>
      <c r="C28" s="12">
        <f t="shared" si="2"/>
        <v>0.41553642208124109</v>
      </c>
      <c r="D28" s="12">
        <f t="shared" si="3"/>
        <v>3.4581925703357874</v>
      </c>
      <c r="E28" s="12">
        <f t="shared" si="4"/>
        <v>0.72326328288968111</v>
      </c>
      <c r="F28" s="12">
        <f t="shared" si="5"/>
        <v>7.5934720836468808</v>
      </c>
      <c r="G28" s="12">
        <f t="shared" si="6"/>
        <v>2.5454884560547786</v>
      </c>
      <c r="H28" s="12">
        <f t="shared" si="7"/>
        <v>3.0991547040813141</v>
      </c>
      <c r="I28" s="12">
        <f t="shared" si="8"/>
        <v>4.2502023590845877</v>
      </c>
      <c r="J28" s="12">
        <f t="shared" si="9"/>
        <v>1</v>
      </c>
      <c r="K28" s="12">
        <f t="shared" si="10"/>
        <v>0.84484618277122014</v>
      </c>
      <c r="L28" s="12">
        <f t="shared" si="11"/>
        <v>3.3010131581046158</v>
      </c>
      <c r="M28" s="12">
        <f t="shared" si="12"/>
        <v>1.7256473941303407</v>
      </c>
    </row>
    <row r="29" spans="2:13" x14ac:dyDescent="0.25">
      <c r="B29" s="5" t="s">
        <v>9</v>
      </c>
      <c r="C29" s="12">
        <f t="shared" si="2"/>
        <v>0.4498667378774196</v>
      </c>
      <c r="D29" s="12">
        <f t="shared" si="3"/>
        <v>3.6418399849691263</v>
      </c>
      <c r="E29" s="12">
        <f t="shared" si="4"/>
        <v>0.83404577299743299</v>
      </c>
      <c r="F29" s="12">
        <f t="shared" si="5"/>
        <v>7.7771194982802188</v>
      </c>
      <c r="G29" s="12">
        <f t="shared" si="6"/>
        <v>2.7291358706881179</v>
      </c>
      <c r="H29" s="12">
        <f t="shared" si="7"/>
        <v>3.282802118714653</v>
      </c>
      <c r="I29" s="12">
        <f t="shared" si="8"/>
        <v>4.4338497737179274</v>
      </c>
      <c r="J29" s="12">
        <f t="shared" si="9"/>
        <v>1.1836474146333389</v>
      </c>
      <c r="K29" s="12">
        <f t="shared" si="10"/>
        <v>1</v>
      </c>
      <c r="L29" s="12">
        <f t="shared" si="11"/>
        <v>3.4846605727379547</v>
      </c>
      <c r="M29" s="12">
        <f t="shared" si="12"/>
        <v>1.9092948087636796</v>
      </c>
    </row>
    <row r="30" spans="2:13" x14ac:dyDescent="0.25">
      <c r="B30" s="5" t="s">
        <v>10</v>
      </c>
      <c r="C30" s="12">
        <f t="shared" si="2"/>
        <v>0.21242512474842087</v>
      </c>
      <c r="D30" s="12">
        <f t="shared" si="3"/>
        <v>1.1571794122311718</v>
      </c>
      <c r="E30" s="12">
        <f t="shared" si="4"/>
        <v>0.27147093957574381</v>
      </c>
      <c r="F30" s="12">
        <f t="shared" si="5"/>
        <v>5.292458925542264</v>
      </c>
      <c r="G30" s="12">
        <f t="shared" si="6"/>
        <v>0.5696302642921236</v>
      </c>
      <c r="H30" s="12">
        <f t="shared" si="7"/>
        <v>0.8320447359274572</v>
      </c>
      <c r="I30" s="12">
        <f t="shared" si="8"/>
        <v>1.9491892009799725</v>
      </c>
      <c r="J30" s="12">
        <f t="shared" si="9"/>
        <v>0.30293729594649133</v>
      </c>
      <c r="K30" s="12">
        <f t="shared" si="10"/>
        <v>0.2869719960168986</v>
      </c>
      <c r="L30" s="12">
        <f t="shared" si="11"/>
        <v>1</v>
      </c>
      <c r="M30" s="12">
        <f t="shared" si="12"/>
        <v>0.38829435957741848</v>
      </c>
    </row>
    <row r="31" spans="2:13" x14ac:dyDescent="0.25">
      <c r="B31" s="5" t="s">
        <v>11</v>
      </c>
      <c r="C31" s="12">
        <f t="shared" si="2"/>
        <v>0.31926693140482193</v>
      </c>
      <c r="D31" s="12">
        <f t="shared" si="3"/>
        <v>2.7325451762054467</v>
      </c>
      <c r="E31" s="12">
        <f t="shared" si="4"/>
        <v>0.47432260012010979</v>
      </c>
      <c r="F31" s="12">
        <f t="shared" si="5"/>
        <v>6.8678246895165387</v>
      </c>
      <c r="G31" s="12">
        <f t="shared" si="6"/>
        <v>1.8198410619244381</v>
      </c>
      <c r="H31" s="12">
        <f t="shared" si="7"/>
        <v>2.3735073099509734</v>
      </c>
      <c r="I31" s="12">
        <f t="shared" si="8"/>
        <v>3.5245549649542474</v>
      </c>
      <c r="J31" s="12">
        <f t="shared" si="9"/>
        <v>0.57949266078425088</v>
      </c>
      <c r="K31" s="12">
        <f t="shared" si="10"/>
        <v>0.52375358452240661</v>
      </c>
      <c r="L31" s="12">
        <f t="shared" si="11"/>
        <v>2.5753657639742746</v>
      </c>
      <c r="M31" s="12">
        <f t="shared" si="12"/>
        <v>1</v>
      </c>
    </row>
    <row r="32" spans="2:13" x14ac:dyDescent="0.25">
      <c r="C32" s="13">
        <f>SUM(C21:C31)</f>
        <v>3.8596201008054898</v>
      </c>
      <c r="D32" s="13">
        <f t="shared" ref="D32:M32" si="13">SUM(D21:D31)</f>
        <v>24.719798592286018</v>
      </c>
      <c r="E32" s="13">
        <f t="shared" si="13"/>
        <v>6.5573220044409792</v>
      </c>
      <c r="F32" s="13">
        <f t="shared" si="13"/>
        <v>66.527819903513105</v>
      </c>
      <c r="G32" s="13">
        <f t="shared" si="13"/>
        <v>17.245750989480975</v>
      </c>
      <c r="H32" s="13">
        <f t="shared" si="13"/>
        <v>21.511345468023279</v>
      </c>
      <c r="I32" s="13">
        <f t="shared" si="13"/>
        <v>32.325363942318077</v>
      </c>
      <c r="J32" s="13">
        <f t="shared" si="13"/>
        <v>8.2268915778046097</v>
      </c>
      <c r="K32" s="13">
        <f t="shared" si="13"/>
        <v>7.3771678110394516</v>
      </c>
      <c r="L32" s="13">
        <f t="shared" si="13"/>
        <v>23.275751410702711</v>
      </c>
      <c r="M32" s="13">
        <f t="shared" si="13"/>
        <v>12.029787070269116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0.25909285729735509</v>
      </c>
      <c r="D35" s="12">
        <f>D21/$D$32</f>
        <v>0.196794503342231</v>
      </c>
      <c r="E35" s="12">
        <f>E21/$E$32</f>
        <v>0.30864818551432283</v>
      </c>
      <c r="F35" s="12">
        <f>F21/$F$32</f>
        <v>0.13528175149964206</v>
      </c>
      <c r="G35" s="12">
        <f>G21/$G$32</f>
        <v>0.22915884468112913</v>
      </c>
      <c r="H35" s="12">
        <f>H21/$H$32</f>
        <v>0.20945610432095724</v>
      </c>
      <c r="I35" s="12">
        <f>I21/$I$32</f>
        <v>0.17499355260258395</v>
      </c>
      <c r="J35" s="12">
        <f>J21/$J$32</f>
        <v>0.29251970730302435</v>
      </c>
      <c r="K35" s="12">
        <f>K21/$K$32</f>
        <v>0.3013189558184356</v>
      </c>
      <c r="L35" s="12">
        <f>L21/$L$32</f>
        <v>0.20225087437104627</v>
      </c>
      <c r="M35" s="12">
        <f>M21/$M$32</f>
        <v>0.26036830844865422</v>
      </c>
      <c r="N35" s="15">
        <f>AVERAGE(C35:M35)</f>
        <v>0.23362578592721658</v>
      </c>
      <c r="P35" s="8"/>
    </row>
    <row r="36" spans="2:16" x14ac:dyDescent="0.25">
      <c r="B36" s="5" t="s">
        <v>2</v>
      </c>
      <c r="C36" s="12">
        <f t="shared" ref="C36:C45" si="14">C22/$C$32</f>
        <v>5.3259556845310627E-2</v>
      </c>
      <c r="D36" s="12">
        <f t="shared" ref="D36:D45" si="15">D22/$D$32</f>
        <v>4.0453404030243868E-2</v>
      </c>
      <c r="E36" s="12">
        <f t="shared" ref="E36:E45" si="16">E22/$E$32</f>
        <v>3.9705448505668969E-2</v>
      </c>
      <c r="F36" s="12">
        <f t="shared" ref="F36:F45" si="17">F22/$F$32</f>
        <v>7.7189956333439336E-2</v>
      </c>
      <c r="G36" s="12">
        <f t="shared" ref="G36:G45" si="18">G22/$G$32</f>
        <v>3.0315874246517171E-2</v>
      </c>
      <c r="H36" s="12">
        <f t="shared" ref="H36:H45" si="19">H22/$H$32</f>
        <v>3.4205887854575331E-2</v>
      </c>
      <c r="I36" s="12">
        <f t="shared" ref="I36:I45" si="20">I22/$I$32</f>
        <v>5.5436646960773377E-2</v>
      </c>
      <c r="J36" s="12">
        <f t="shared" ref="J36:J45" si="21">J22/$J$32</f>
        <v>3.5149168268887927E-2</v>
      </c>
      <c r="K36" s="12">
        <f t="shared" ref="K36:K45" si="22">K22/$K$32</f>
        <v>3.7221123463451425E-2</v>
      </c>
      <c r="L36" s="12">
        <f t="shared" ref="L36:L45" si="23">L22/$L$32</f>
        <v>3.7127490140797526E-2</v>
      </c>
      <c r="M36" s="12">
        <f t="shared" ref="M36:M45" si="24">M22/$M$32</f>
        <v>3.0421085659377983E-2</v>
      </c>
      <c r="N36" s="15">
        <f t="shared" ref="N36:N45" si="25">AVERAGE(C36:M36)</f>
        <v>4.277142202809487E-2</v>
      </c>
      <c r="P36" s="8"/>
    </row>
    <row r="37" spans="2:16" x14ac:dyDescent="0.25">
      <c r="B37" s="5" t="s">
        <v>3</v>
      </c>
      <c r="C37" s="12">
        <f t="shared" si="14"/>
        <v>0.1280162795981509</v>
      </c>
      <c r="D37" s="12">
        <f t="shared" si="15"/>
        <v>0.1553740389043303</v>
      </c>
      <c r="E37" s="12">
        <f t="shared" si="16"/>
        <v>0.15250128014496542</v>
      </c>
      <c r="F37" s="12">
        <f t="shared" si="17"/>
        <v>0.11989111431975481</v>
      </c>
      <c r="G37" s="12">
        <f t="shared" si="18"/>
        <v>0.16978737752215295</v>
      </c>
      <c r="H37" s="12">
        <f t="shared" si="19"/>
        <v>0.16185770839421748</v>
      </c>
      <c r="I37" s="12">
        <f t="shared" si="20"/>
        <v>0.14331856387450884</v>
      </c>
      <c r="J37" s="12">
        <f t="shared" si="21"/>
        <v>0.16806133456036504</v>
      </c>
      <c r="K37" s="12">
        <f t="shared" si="22"/>
        <v>0.16252510366129166</v>
      </c>
      <c r="L37" s="12">
        <f t="shared" si="23"/>
        <v>0.1582606495041044</v>
      </c>
      <c r="M37" s="12">
        <f t="shared" si="24"/>
        <v>0.17525412209415334</v>
      </c>
      <c r="N37" s="15">
        <f t="shared" si="25"/>
        <v>0.15407705205254499</v>
      </c>
      <c r="P37" s="8"/>
    </row>
    <row r="38" spans="2:16" x14ac:dyDescent="0.25">
      <c r="B38" s="5" t="s">
        <v>4</v>
      </c>
      <c r="C38" s="12">
        <f t="shared" si="14"/>
        <v>2.8788095255261673E-2</v>
      </c>
      <c r="D38" s="12">
        <f t="shared" si="15"/>
        <v>7.8775466701247934E-3</v>
      </c>
      <c r="E38" s="12">
        <f t="shared" si="16"/>
        <v>1.9119793638497022E-2</v>
      </c>
      <c r="F38" s="12">
        <f t="shared" si="17"/>
        <v>1.5031305722182449E-2</v>
      </c>
      <c r="G38" s="12">
        <f t="shared" si="18"/>
        <v>9.5875420586124978E-3</v>
      </c>
      <c r="H38" s="12">
        <f t="shared" si="19"/>
        <v>8.4609413020289674E-3</v>
      </c>
      <c r="I38" s="12">
        <f t="shared" si="20"/>
        <v>7.1226200218113146E-3</v>
      </c>
      <c r="J38" s="12">
        <f t="shared" si="21"/>
        <v>1.6007511612865923E-2</v>
      </c>
      <c r="K38" s="12">
        <f t="shared" si="22"/>
        <v>1.7429766347893373E-2</v>
      </c>
      <c r="L38" s="12">
        <f t="shared" si="23"/>
        <v>8.1178083426211405E-3</v>
      </c>
      <c r="M38" s="12">
        <f t="shared" si="24"/>
        <v>1.2103831217525986E-2</v>
      </c>
      <c r="N38" s="15">
        <f t="shared" si="25"/>
        <v>1.3604251108129557E-2</v>
      </c>
      <c r="P38" s="8"/>
    </row>
    <row r="39" spans="2:16" x14ac:dyDescent="0.25">
      <c r="B39" s="5" t="s">
        <v>5</v>
      </c>
      <c r="C39" s="12">
        <f t="shared" si="14"/>
        <v>6.5559661925057772E-2</v>
      </c>
      <c r="D39" s="12">
        <f t="shared" si="15"/>
        <v>7.7375392325319384E-2</v>
      </c>
      <c r="E39" s="12">
        <f t="shared" si="16"/>
        <v>5.2081799083279756E-2</v>
      </c>
      <c r="F39" s="12">
        <f t="shared" si="17"/>
        <v>9.0909090909090912E-2</v>
      </c>
      <c r="G39" s="12">
        <f t="shared" si="18"/>
        <v>5.7985297399339053E-2</v>
      </c>
      <c r="H39" s="12">
        <f t="shared" si="19"/>
        <v>7.2225433334054706E-2</v>
      </c>
      <c r="I39" s="12">
        <f t="shared" si="20"/>
        <v>8.3671568488947135E-2</v>
      </c>
      <c r="J39" s="12">
        <f t="shared" si="21"/>
        <v>4.7752168064962866E-2</v>
      </c>
      <c r="K39" s="12">
        <f t="shared" si="22"/>
        <v>4.9668972941421141E-2</v>
      </c>
      <c r="L39" s="12">
        <f t="shared" si="23"/>
        <v>7.5422901330807618E-2</v>
      </c>
      <c r="M39" s="12">
        <f t="shared" si="24"/>
        <v>4.5678159819935706E-2</v>
      </c>
      <c r="N39" s="15">
        <f t="shared" si="25"/>
        <v>6.5302767783837826E-2</v>
      </c>
      <c r="P39" s="8"/>
    </row>
    <row r="40" spans="2:16" x14ac:dyDescent="0.25">
      <c r="B40" s="5" t="s">
        <v>6</v>
      </c>
      <c r="C40" s="12">
        <f t="shared" si="14"/>
        <v>5.7503574735224813E-2</v>
      </c>
      <c r="D40" s="12">
        <f t="shared" si="15"/>
        <v>5.4977707895992746E-2</v>
      </c>
      <c r="E40" s="12">
        <f t="shared" si="16"/>
        <v>4.3799840298910285E-2</v>
      </c>
      <c r="F40" s="12">
        <f t="shared" si="17"/>
        <v>8.2586764266950372E-2</v>
      </c>
      <c r="G40" s="12">
        <f t="shared" si="18"/>
        <v>3.7321591733740694E-2</v>
      </c>
      <c r="H40" s="12">
        <f t="shared" si="19"/>
        <v>4.6487096843221866E-2</v>
      </c>
      <c r="I40" s="12">
        <f t="shared" si="20"/>
        <v>6.6543648474975861E-2</v>
      </c>
      <c r="J40" s="12">
        <f t="shared" si="21"/>
        <v>3.9221208415596856E-2</v>
      </c>
      <c r="K40" s="12">
        <f t="shared" si="22"/>
        <v>4.129197277591147E-2</v>
      </c>
      <c r="L40" s="12">
        <f t="shared" si="23"/>
        <v>5.163564573346751E-2</v>
      </c>
      <c r="M40" s="12">
        <f t="shared" si="24"/>
        <v>3.5022850161427581E-2</v>
      </c>
      <c r="N40" s="15">
        <f t="shared" si="25"/>
        <v>5.058108193958364E-2</v>
      </c>
      <c r="P40" s="8"/>
    </row>
    <row r="41" spans="2:16" x14ac:dyDescent="0.25">
      <c r="B41" s="5" t="s">
        <v>7</v>
      </c>
      <c r="C41" s="12">
        <f t="shared" si="14"/>
        <v>4.5802582884740227E-2</v>
      </c>
      <c r="D41" s="12">
        <f t="shared" si="15"/>
        <v>2.2574320901722778E-2</v>
      </c>
      <c r="E41" s="12">
        <f t="shared" si="16"/>
        <v>3.2917558682760646E-2</v>
      </c>
      <c r="F41" s="12">
        <f t="shared" si="17"/>
        <v>6.5285015063794971E-2</v>
      </c>
      <c r="G41" s="12">
        <f t="shared" si="18"/>
        <v>2.1438606624672635E-2</v>
      </c>
      <c r="H41" s="12">
        <f t="shared" si="19"/>
        <v>2.1611374687629182E-2</v>
      </c>
      <c r="I41" s="12">
        <f t="shared" si="20"/>
        <v>3.0935459900294296E-2</v>
      </c>
      <c r="J41" s="12">
        <f t="shared" si="21"/>
        <v>2.859924829252853E-2</v>
      </c>
      <c r="K41" s="12">
        <f t="shared" si="22"/>
        <v>3.057238802229513E-2</v>
      </c>
      <c r="L41" s="12">
        <f t="shared" si="23"/>
        <v>2.2041558201300614E-2</v>
      </c>
      <c r="M41" s="12">
        <f t="shared" si="24"/>
        <v>2.3585102715101246E-2</v>
      </c>
      <c r="N41" s="15">
        <f t="shared" si="25"/>
        <v>3.1396655997894568E-2</v>
      </c>
      <c r="P41" s="8"/>
    </row>
    <row r="42" spans="2:16" x14ac:dyDescent="0.25">
      <c r="B42" s="5" t="s">
        <v>8</v>
      </c>
      <c r="C42" s="12">
        <f t="shared" si="14"/>
        <v>0.1076625189081485</v>
      </c>
      <c r="D42" s="12">
        <f t="shared" si="15"/>
        <v>0.13989566126218114</v>
      </c>
      <c r="E42" s="12">
        <f t="shared" si="16"/>
        <v>0.11029857652252664</v>
      </c>
      <c r="F42" s="12">
        <f t="shared" si="17"/>
        <v>0.11413980038215404</v>
      </c>
      <c r="G42" s="12">
        <f t="shared" si="18"/>
        <v>0.14760090515092072</v>
      </c>
      <c r="H42" s="12">
        <f t="shared" si="19"/>
        <v>0.14407070486075466</v>
      </c>
      <c r="I42" s="12">
        <f t="shared" si="20"/>
        <v>0.13148196464759748</v>
      </c>
      <c r="J42" s="12">
        <f t="shared" si="21"/>
        <v>0.12155259256095063</v>
      </c>
      <c r="K42" s="12">
        <f t="shared" si="22"/>
        <v>0.11452175203429191</v>
      </c>
      <c r="L42" s="12">
        <f t="shared" si="23"/>
        <v>0.14182198030293175</v>
      </c>
      <c r="M42" s="12">
        <f t="shared" si="24"/>
        <v>0.14344787518269322</v>
      </c>
      <c r="N42" s="15">
        <f t="shared" si="25"/>
        <v>0.12877221198319552</v>
      </c>
      <c r="P42" s="8"/>
    </row>
    <row r="43" spans="2:16" x14ac:dyDescent="0.25">
      <c r="B43" s="5" t="s">
        <v>9</v>
      </c>
      <c r="C43" s="12">
        <f t="shared" si="14"/>
        <v>0.11655725851970092</v>
      </c>
      <c r="D43" s="12">
        <f t="shared" si="15"/>
        <v>0.14732482432545332</v>
      </c>
      <c r="E43" s="12">
        <f t="shared" si="16"/>
        <v>0.12719304808160578</v>
      </c>
      <c r="F43" s="12">
        <f t="shared" si="17"/>
        <v>0.11690026081659616</v>
      </c>
      <c r="G43" s="12">
        <f t="shared" si="18"/>
        <v>0.15824975510505462</v>
      </c>
      <c r="H43" s="12">
        <f t="shared" si="19"/>
        <v>0.152607940009822</v>
      </c>
      <c r="I43" s="12">
        <f t="shared" si="20"/>
        <v>0.13716318187877988</v>
      </c>
      <c r="J43" s="12">
        <f t="shared" si="21"/>
        <v>0.14387541192674883</v>
      </c>
      <c r="K43" s="12">
        <f t="shared" si="22"/>
        <v>0.13555337571466994</v>
      </c>
      <c r="L43" s="12">
        <f t="shared" si="23"/>
        <v>0.14971205488711439</v>
      </c>
      <c r="M43" s="12">
        <f t="shared" si="24"/>
        <v>0.1587139321428544</v>
      </c>
      <c r="N43" s="15">
        <f t="shared" si="25"/>
        <v>0.14035009485530911</v>
      </c>
      <c r="P43" s="8"/>
    </row>
    <row r="44" spans="2:16" x14ac:dyDescent="0.25">
      <c r="B44" s="5" t="s">
        <v>10</v>
      </c>
      <c r="C44" s="12">
        <f t="shared" si="14"/>
        <v>5.503783253281546E-2</v>
      </c>
      <c r="D44" s="12">
        <f t="shared" si="15"/>
        <v>4.681184629846772E-2</v>
      </c>
      <c r="E44" s="12">
        <f t="shared" si="16"/>
        <v>4.1399665807457485E-2</v>
      </c>
      <c r="F44" s="12">
        <f t="shared" si="17"/>
        <v>7.9552568131919008E-2</v>
      </c>
      <c r="G44" s="12">
        <f t="shared" si="18"/>
        <v>3.3030180282642888E-2</v>
      </c>
      <c r="H44" s="12">
        <f t="shared" si="19"/>
        <v>3.8679344216952669E-2</v>
      </c>
      <c r="I44" s="12">
        <f t="shared" si="20"/>
        <v>6.0299064365002618E-2</v>
      </c>
      <c r="J44" s="12">
        <f t="shared" si="21"/>
        <v>3.682281370569998E-2</v>
      </c>
      <c r="K44" s="12">
        <f t="shared" si="22"/>
        <v>3.890002279566742E-2</v>
      </c>
      <c r="L44" s="12">
        <f t="shared" si="23"/>
        <v>4.2963167218746705E-2</v>
      </c>
      <c r="M44" s="12">
        <f t="shared" si="24"/>
        <v>3.2277741684810388E-2</v>
      </c>
      <c r="N44" s="15">
        <f t="shared" si="25"/>
        <v>4.597947700365293E-2</v>
      </c>
      <c r="P44" s="8"/>
    </row>
    <row r="45" spans="2:16" x14ac:dyDescent="0.25">
      <c r="B45" s="5" t="s">
        <v>11</v>
      </c>
      <c r="C45" s="12">
        <f t="shared" si="14"/>
        <v>8.2719781498233988E-2</v>
      </c>
      <c r="D45" s="12">
        <f t="shared" si="15"/>
        <v>0.11054075404393286</v>
      </c>
      <c r="E45" s="12">
        <f t="shared" si="16"/>
        <v>7.2334803720005281E-2</v>
      </c>
      <c r="F45" s="12">
        <f t="shared" si="17"/>
        <v>0.10323237255447586</v>
      </c>
      <c r="G45" s="12">
        <f t="shared" si="18"/>
        <v>0.10552402519521753</v>
      </c>
      <c r="H45" s="12">
        <f t="shared" si="19"/>
        <v>0.11033746417578592</v>
      </c>
      <c r="I45" s="12">
        <f t="shared" si="20"/>
        <v>0.10903372878472528</v>
      </c>
      <c r="J45" s="12">
        <f t="shared" si="21"/>
        <v>7.0438835288369223E-2</v>
      </c>
      <c r="K45" s="12">
        <f t="shared" si="22"/>
        <v>7.099656642467092E-2</v>
      </c>
      <c r="L45" s="12">
        <f t="shared" si="23"/>
        <v>0.11064586996706212</v>
      </c>
      <c r="M45" s="12">
        <f t="shared" si="24"/>
        <v>8.3126990873465992E-2</v>
      </c>
      <c r="N45" s="15">
        <f t="shared" si="25"/>
        <v>9.3539199320540459E-2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11.43222110775188</v>
      </c>
    </row>
    <row r="50" spans="2:3" x14ac:dyDescent="0.25">
      <c r="C50" s="8">
        <f t="shared" ref="C50:C59" si="26">(C22*$N$35+D22*$N$36+E22*$N$37+F22*$N$38+G22*$N$39+H22*$N$40+I22*$N$41+J22*$N$42+K22*$N$43+L22*$N$44+M22*$N$45)/N36</f>
        <v>11.178889565576499</v>
      </c>
    </row>
    <row r="51" spans="2:3" x14ac:dyDescent="0.25">
      <c r="C51" s="8">
        <f t="shared" si="26"/>
        <v>11.474610764863591</v>
      </c>
    </row>
    <row r="52" spans="2:3" x14ac:dyDescent="0.25">
      <c r="C52" s="8">
        <f t="shared" si="26"/>
        <v>11.154877634877208</v>
      </c>
    </row>
    <row r="53" spans="2:3" x14ac:dyDescent="0.25">
      <c r="C53" s="8">
        <f t="shared" si="26"/>
        <v>11.312897303881257</v>
      </c>
    </row>
    <row r="54" spans="2:3" x14ac:dyDescent="0.25">
      <c r="C54" s="8">
        <f t="shared" si="26"/>
        <v>11.231480418937002</v>
      </c>
    </row>
    <row r="55" spans="2:3" x14ac:dyDescent="0.25">
      <c r="C55" s="8">
        <f t="shared" si="26"/>
        <v>11.104646418185563</v>
      </c>
    </row>
    <row r="56" spans="2:3" x14ac:dyDescent="0.25">
      <c r="C56" s="8">
        <f t="shared" si="26"/>
        <v>11.467557781340984</v>
      </c>
    </row>
    <row r="57" spans="2:3" x14ac:dyDescent="0.25">
      <c r="C57" s="8">
        <f t="shared" si="26"/>
        <v>11.473023808114483</v>
      </c>
    </row>
    <row r="58" spans="2:3" x14ac:dyDescent="0.25">
      <c r="C58" s="8">
        <f t="shared" si="26"/>
        <v>11.201050192011961</v>
      </c>
    </row>
    <row r="59" spans="2:3" x14ac:dyDescent="0.25">
      <c r="C59" s="8">
        <f t="shared" si="26"/>
        <v>11.413575603651218</v>
      </c>
    </row>
    <row r="60" spans="2:3" x14ac:dyDescent="0.25">
      <c r="C60" s="8">
        <f>AVERAGE(C49:C59)</f>
        <v>11.313166418108331</v>
      </c>
    </row>
    <row r="61" spans="2:3" x14ac:dyDescent="0.25">
      <c r="B61" s="17" t="s">
        <v>16</v>
      </c>
      <c r="C61" s="8">
        <f>(C60-11)/10</f>
        <v>3.1316641810833087E-2</v>
      </c>
    </row>
    <row r="62" spans="2:3" x14ac:dyDescent="0.25">
      <c r="B62" t="s">
        <v>17</v>
      </c>
      <c r="C62" s="8">
        <f>C61/1.51</f>
        <v>2.0739497887968934E-2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9" activePane="bottomRight" state="frozen"/>
      <selection pane="topRight" activeCell="B1" sqref="B1"/>
      <selection pane="bottomLeft" activeCell="A5" sqref="A5"/>
      <selection pane="bottomRight" activeCell="F17" sqref="F17"/>
    </sheetView>
  </sheetViews>
  <sheetFormatPr defaultRowHeight="15" x14ac:dyDescent="0.25"/>
  <cols>
    <col min="2" max="2" width="21.140625" customWidth="1"/>
    <col min="3" max="3" width="22.14062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30" x14ac:dyDescent="0.25">
      <c r="B4" s="1" t="s">
        <v>0</v>
      </c>
      <c r="C4" s="2" t="s">
        <v>29</v>
      </c>
      <c r="D4" s="3" t="s">
        <v>28</v>
      </c>
      <c r="E4" s="3" t="s">
        <v>23</v>
      </c>
      <c r="F4" s="3"/>
    </row>
    <row r="5" spans="2:12" x14ac:dyDescent="0.25">
      <c r="B5" s="5" t="s">
        <v>1</v>
      </c>
      <c r="C5" s="6">
        <f>D5/E5</f>
        <v>0.3648520228074939</v>
      </c>
      <c r="D5" s="7">
        <v>129</v>
      </c>
      <c r="E5" s="21">
        <v>353.56799999999998</v>
      </c>
      <c r="F5" s="7"/>
    </row>
    <row r="6" spans="2:12" x14ac:dyDescent="0.25">
      <c r="B6" s="5" t="s">
        <v>2</v>
      </c>
      <c r="C6" s="6">
        <f t="shared" ref="C6:C15" si="0">D6/E6</f>
        <v>0.69330141154172276</v>
      </c>
      <c r="D6" s="7">
        <v>139</v>
      </c>
      <c r="E6" s="21">
        <v>200.49</v>
      </c>
      <c r="F6" s="7"/>
    </row>
    <row r="7" spans="2:12" x14ac:dyDescent="0.25">
      <c r="B7" s="5" t="s">
        <v>3</v>
      </c>
      <c r="C7" s="6">
        <f t="shared" si="0"/>
        <v>0.34679334916864607</v>
      </c>
      <c r="D7" s="7">
        <v>146</v>
      </c>
      <c r="E7" s="21">
        <v>421</v>
      </c>
      <c r="F7" s="7"/>
    </row>
    <row r="8" spans="2:12" x14ac:dyDescent="0.25">
      <c r="B8" s="5" t="s">
        <v>4</v>
      </c>
      <c r="C8" s="6">
        <f t="shared" si="0"/>
        <v>2.3515744529443157</v>
      </c>
      <c r="D8" s="20">
        <v>299.27999999999997</v>
      </c>
      <c r="E8" s="21">
        <v>127.26792452830189</v>
      </c>
      <c r="F8" s="7"/>
    </row>
    <row r="9" spans="2:12" x14ac:dyDescent="0.25">
      <c r="B9" s="5" t="s">
        <v>5</v>
      </c>
      <c r="C9" s="18">
        <f>AVERAGE(C5:C8,C10:C15)</f>
        <v>0.70767446597652894</v>
      </c>
      <c r="D9" s="24"/>
      <c r="E9" s="21">
        <v>10.922787189999999</v>
      </c>
      <c r="F9" s="7"/>
    </row>
    <row r="10" spans="2:12" x14ac:dyDescent="0.25">
      <c r="B10" s="5" t="s">
        <v>6</v>
      </c>
      <c r="C10" s="6">
        <f t="shared" si="0"/>
        <v>0.61948908207149711</v>
      </c>
      <c r="D10" s="7">
        <v>35.399000000000001</v>
      </c>
      <c r="E10" s="21">
        <v>57.142249999999997</v>
      </c>
      <c r="F10" s="7"/>
    </row>
    <row r="11" spans="2:12" x14ac:dyDescent="0.25">
      <c r="B11" s="5" t="s">
        <v>7</v>
      </c>
      <c r="C11" s="6">
        <f t="shared" si="0"/>
        <v>1.0738202324521422</v>
      </c>
      <c r="D11" s="20">
        <v>100.91500000000001</v>
      </c>
      <c r="E11" s="21">
        <v>93.977555041548882</v>
      </c>
      <c r="F11" s="7"/>
    </row>
    <row r="12" spans="2:12" x14ac:dyDescent="0.25">
      <c r="B12" s="5" t="s">
        <v>8</v>
      </c>
      <c r="C12" s="6">
        <f t="shared" si="0"/>
        <v>0.3938675249872946</v>
      </c>
      <c r="D12" s="7">
        <v>93</v>
      </c>
      <c r="E12" s="21">
        <v>236.12</v>
      </c>
      <c r="F12" s="7"/>
    </row>
    <row r="13" spans="2:12" x14ac:dyDescent="0.25">
      <c r="B13" s="5" t="s">
        <v>9</v>
      </c>
      <c r="C13" s="6">
        <f t="shared" si="0"/>
        <v>0.35523978685612789</v>
      </c>
      <c r="D13" s="7">
        <v>140</v>
      </c>
      <c r="E13" s="21">
        <v>394.1</v>
      </c>
      <c r="F13" s="7"/>
    </row>
    <row r="14" spans="2:12" x14ac:dyDescent="0.25">
      <c r="B14" s="5" t="s">
        <v>10</v>
      </c>
      <c r="C14" s="6">
        <f t="shared" si="0"/>
        <v>0.46058535613481655</v>
      </c>
      <c r="D14" s="7">
        <v>49</v>
      </c>
      <c r="E14" s="21">
        <v>106.386361067149</v>
      </c>
      <c r="F14" s="7"/>
    </row>
    <row r="15" spans="2:12" x14ac:dyDescent="0.25">
      <c r="B15" s="5" t="s">
        <v>11</v>
      </c>
      <c r="C15" s="6">
        <f t="shared" si="0"/>
        <v>0.41722144080123202</v>
      </c>
      <c r="D15" s="20">
        <v>9.0239999999999991</v>
      </c>
      <c r="E15" s="21">
        <v>21.628802159999999</v>
      </c>
      <c r="F15" s="7"/>
      <c r="L15" s="8"/>
    </row>
    <row r="17" spans="2:13" x14ac:dyDescent="0.25">
      <c r="C17" s="23" t="s">
        <v>12</v>
      </c>
      <c r="F17">
        <f>E19/8</f>
        <v>0.25059763797195872</v>
      </c>
    </row>
    <row r="18" spans="2:13" x14ac:dyDescent="0.25">
      <c r="B18" s="22" t="s">
        <v>25</v>
      </c>
      <c r="C18" s="10" t="s">
        <v>28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2.0047811037756698</v>
      </c>
      <c r="F19" s="8">
        <f>E19-$F$17</f>
        <v>1.754183465803711</v>
      </c>
      <c r="G19" s="8">
        <f t="shared" ref="G19:M19" si="1">F19-$F$17</f>
        <v>1.5035858278317522</v>
      </c>
      <c r="H19" s="8">
        <f t="shared" si="1"/>
        <v>1.2529881898597934</v>
      </c>
      <c r="I19" s="8">
        <f t="shared" si="1"/>
        <v>1.0023905518878347</v>
      </c>
      <c r="J19" s="8">
        <f t="shared" si="1"/>
        <v>0.75179291391587588</v>
      </c>
      <c r="K19" s="8">
        <f t="shared" si="1"/>
        <v>0.50119527594391711</v>
      </c>
      <c r="L19" s="8">
        <f t="shared" si="1"/>
        <v>0.25059763797195839</v>
      </c>
      <c r="M19" s="8">
        <f t="shared" si="1"/>
        <v>0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2.3106643438154895</v>
      </c>
      <c r="E21" s="12">
        <f>IF(($C5-$C$7)=0,1,IF(($C5-$C$7)&lt;0,(($C$7-$C5)/($E$19/($E$18-1)))+1,(1/((($C5-$C$7)/($E$19/($E$18-1)))+1))))</f>
        <v>0.93278150239399982</v>
      </c>
      <c r="F21" s="12">
        <f>IF(($C5-$C$8)=0,1,IF(($C5-$C$8)&lt;0,(($C$8-$C5)/($E$19/($E$18-1)))+1,(1/((($C5-$C$8)/($E$19/($E$18-1)))+1))))</f>
        <v>8.9279375744121392</v>
      </c>
      <c r="G21" s="12">
        <f>IF(($C5-$C$9)=0,1,IF(($C5-$C$9)&lt;0,(($C$9-$C5)/($E$19/($E$18-1)))+1,(1/((($C5-$C$9)/($E$19/($E$18-1)))+1))))</f>
        <v>2.3680194511944923</v>
      </c>
      <c r="H21" s="12">
        <f>IF(($C5-$C$10)=0,1,IF(($C5-$C$10)&lt;0,(($C$10-$C5)/($E$19/($E$18-1)))+1,(1/((($C5-$C$10)/($E$19/($E$18-1)))+1))))</f>
        <v>2.0161191515001291</v>
      </c>
      <c r="I21" s="12">
        <f>IF(($C5-$C$11)=0,1,IF(($C5-$C$11)&lt;0,(($C$11-$C5)/($E$19/($E$18-1)))+1,(1/((($C5-$C$11)/($E$19/($E$18-1)))+1))))</f>
        <v>3.8291097050323364</v>
      </c>
      <c r="J21" s="12">
        <f>IF(($C5-$C$12)=0,1,IF(($C5-$C$12)&lt;0,(($C$12-$C5)/($E$19/($E$18-1)))+1,(1/((($C5-$C$12)/($E$19/($E$18-1)))+1))))</f>
        <v>1.1157852181473773</v>
      </c>
      <c r="K21" s="12">
        <f>IF(($C5-$C$13)=0,1,IF(($C5-$C$13)&lt;0,(($C$13-$C5)/($E$19/($E$18-1)))+1,(1/((($C5-$C$13)/($E$19/($E$18-1)))+1))))</f>
        <v>0.96305968022490018</v>
      </c>
      <c r="L21" s="12">
        <f>IF(($C5-$C$14)=0,1,IF(($C5-$C$14)&lt;0,(($C$14-$C5)/($E$19/($E$18-1)))+1,(1/((($C5-$C$14)/($E$19/($E$18-1)))+1))))</f>
        <v>1.3820200944513092</v>
      </c>
      <c r="M21" s="12">
        <f>IF(($C5-$C$15)=0,1,IF(($C5-$C$15)&lt;0,(($C$15-$C5)/($E$19/($E$18-1)))+1,(1/((($C5-$C$15)/($E$19/($E$18-1)))+1))))</f>
        <v>1.2089780989859056</v>
      </c>
    </row>
    <row r="22" spans="2:13" x14ac:dyDescent="0.25">
      <c r="B22" s="5" t="s">
        <v>2</v>
      </c>
      <c r="C22" s="12">
        <f t="shared" ref="C22:C31" si="2">IF((C6-$C$5)=0,1,IF((C6-$C$5)&lt;0,(ABS((C6-$C$5))/($E$19/($E$18-1)))+1,(1/(((C6-$C$5)/($E$19/($E$18-1)))+1))))</f>
        <v>0.43277596881455654</v>
      </c>
      <c r="D22" s="12">
        <f t="shared" ref="D22:D31" si="3">IF(($C6-$C$6)=0,1,IF(($C6-$C$6)&lt;0,(($C$6-$C6)/($E$19/($E$18-1)))+1,(1/((($C6-$C$6)/($E$19/($E$18-1)))+1))))</f>
        <v>1</v>
      </c>
      <c r="E22" s="12">
        <f t="shared" ref="E22:E31" si="4">IF(($C6-$C$7)=0,1,IF(($C6-$C$7)&lt;0,(($C$7-$C6)/($E$19/($E$18-1)))+1,(1/((($C6-$C$7)/($E$19/($E$18-1)))+1))))</f>
        <v>0.41968723096622884</v>
      </c>
      <c r="F22" s="12">
        <f t="shared" ref="F22:F31" si="5">IF(($C6-$C$8)=0,1,IF(($C6-$C$8)&lt;0,(($C$8-$C6)/($E$19/($E$18-1)))+1,(1/((($C6-$C$8)/($E$19/($E$18-1)))+1))))</f>
        <v>7.6172732305966493</v>
      </c>
      <c r="G22" s="12">
        <f t="shared" ref="G22:G31" si="6">IF(($C6-$C$9)=0,1,IF(($C6-$C$9)&lt;0,(($C$9-$C6)/($E$19/($E$18-1)))+1,(1/((($C6-$C$9)/($E$19/($E$18-1)))+1))))</f>
        <v>1.0573551073790028</v>
      </c>
      <c r="H22" s="12">
        <f t="shared" ref="H22:H31" si="7">IF(($C6-$C$10)=0,1,IF(($C6-$C$10)&lt;0,(($C$10-$C6)/($E$19/($E$18-1)))+1,(1/((($C6-$C$10)/($E$19/($E$18-1)))+1))))</f>
        <v>0.77247206658845857</v>
      </c>
      <c r="I22" s="12">
        <f t="shared" ref="I22:I31" si="8">IF(($C6-$C$11)=0,1,IF(($C6-$C$11)&lt;0,(($C$11-$C6)/($E$19/($E$18-1)))+1,(1/((($C6-$C$11)/($E$19/($E$18-1)))+1))))</f>
        <v>2.5184453612168465</v>
      </c>
      <c r="J22" s="12">
        <f t="shared" ref="J22:J31" si="9">IF(($C6-$C$12)=0,1,IF(($C6-$C$12)&lt;0,(($C$12-$C6)/($E$19/($E$18-1)))+1,(1/((($C6-$C$12)/($E$19/($E$18-1)))+1))))</f>
        <v>0.455605954927292</v>
      </c>
      <c r="K22" s="12">
        <f t="shared" ref="K22:K31" si="10">IF(($C6-$C$13)=0,1,IF(($C6-$C$13)&lt;0,(($C$13-$C6)/($E$19/($E$18-1)))+1,(1/((($C6-$C$13)/($E$19/($E$18-1)))+1))))</f>
        <v>0.42570915616041416</v>
      </c>
      <c r="L22" s="12">
        <f t="shared" ref="L22:L31" si="11">IF(($C6-$C$14)=0,1,IF(($C6-$C$14)&lt;0,(($C$14-$C6)/($E$19/($E$18-1)))+1,(1/((($C6-$C$14)/($E$19/($E$18-1)))+1))))</f>
        <v>0.51849894055353751</v>
      </c>
      <c r="M22" s="12">
        <f t="shared" ref="M22:M31" si="12">IF(($C6-$C$15)=0,1,IF(($C6-$C$15)&lt;0,(($C$15-$C6)/($E$19/($E$18-1)))+1,(1/((($C6-$C$15)/($E$19/($E$18-1)))+1))))</f>
        <v>0.47580841453386652</v>
      </c>
    </row>
    <row r="23" spans="2:13" x14ac:dyDescent="0.25">
      <c r="B23" s="5" t="s">
        <v>3</v>
      </c>
      <c r="C23" s="12">
        <f t="shared" si="2"/>
        <v>1.0720624255878604</v>
      </c>
      <c r="D23" s="12">
        <f t="shared" si="3"/>
        <v>2.3827267694033498</v>
      </c>
      <c r="E23" s="12">
        <f t="shared" si="4"/>
        <v>1</v>
      </c>
      <c r="F23" s="12">
        <f t="shared" si="5"/>
        <v>9</v>
      </c>
      <c r="G23" s="12">
        <f t="shared" si="6"/>
        <v>2.4400818767823527</v>
      </c>
      <c r="H23" s="12">
        <f t="shared" si="7"/>
        <v>2.0881815770879895</v>
      </c>
      <c r="I23" s="12">
        <f t="shared" si="8"/>
        <v>3.9011721306201963</v>
      </c>
      <c r="J23" s="12">
        <f t="shared" si="9"/>
        <v>1.1878476437352374</v>
      </c>
      <c r="K23" s="12">
        <f t="shared" si="10"/>
        <v>1.0337051767759557</v>
      </c>
      <c r="L23" s="12">
        <f t="shared" si="11"/>
        <v>1.4540825200391694</v>
      </c>
      <c r="M23" s="12">
        <f t="shared" si="12"/>
        <v>1.2810405245737659</v>
      </c>
    </row>
    <row r="24" spans="2:13" x14ac:dyDescent="0.25">
      <c r="B24" s="5" t="s">
        <v>4</v>
      </c>
      <c r="C24" s="12">
        <f t="shared" si="2"/>
        <v>0.11200795163107366</v>
      </c>
      <c r="D24" s="12">
        <f t="shared" si="3"/>
        <v>0.13128057373382043</v>
      </c>
      <c r="E24" s="12">
        <f t="shared" si="4"/>
        <v>0.1111111111111111</v>
      </c>
      <c r="F24" s="12">
        <f t="shared" si="5"/>
        <v>1</v>
      </c>
      <c r="G24" s="12">
        <f t="shared" si="6"/>
        <v>0.1322765648650148</v>
      </c>
      <c r="H24" s="12">
        <f t="shared" si="7"/>
        <v>0.12639319389637127</v>
      </c>
      <c r="I24" s="12">
        <f t="shared" si="8"/>
        <v>0.16396593270334275</v>
      </c>
      <c r="J24" s="12">
        <f t="shared" si="9"/>
        <v>0.1134796539564</v>
      </c>
      <c r="K24" s="12">
        <f t="shared" si="10"/>
        <v>0.1115287886150978</v>
      </c>
      <c r="L24" s="12">
        <f t="shared" si="11"/>
        <v>0.11701493752366347</v>
      </c>
      <c r="M24" s="12">
        <f t="shared" si="12"/>
        <v>0.11469258491433855</v>
      </c>
    </row>
    <row r="25" spans="2:13" x14ac:dyDescent="0.25">
      <c r="B25" s="5" t="s">
        <v>5</v>
      </c>
      <c r="C25" s="12">
        <f t="shared" si="2"/>
        <v>0.4222938284968788</v>
      </c>
      <c r="D25" s="12">
        <f t="shared" si="3"/>
        <v>0.94575605964473364</v>
      </c>
      <c r="E25" s="12">
        <f t="shared" si="4"/>
        <v>0.40982231355230736</v>
      </c>
      <c r="F25" s="12">
        <f t="shared" si="5"/>
        <v>7.5599181232176473</v>
      </c>
      <c r="G25" s="12">
        <f t="shared" si="6"/>
        <v>1</v>
      </c>
      <c r="H25" s="12">
        <f t="shared" si="7"/>
        <v>0.73969951794971822</v>
      </c>
      <c r="I25" s="12">
        <f t="shared" si="8"/>
        <v>2.4610902538378436</v>
      </c>
      <c r="J25" s="12">
        <f t="shared" si="9"/>
        <v>0.44400355226244392</v>
      </c>
      <c r="K25" s="12">
        <f t="shared" si="10"/>
        <v>0.41556253432695794</v>
      </c>
      <c r="L25" s="12">
        <f t="shared" si="11"/>
        <v>0.50352483579848095</v>
      </c>
      <c r="M25" s="12">
        <f t="shared" si="12"/>
        <v>0.46316852568713057</v>
      </c>
    </row>
    <row r="26" spans="2:13" x14ac:dyDescent="0.25">
      <c r="B26" s="5" t="s">
        <v>6</v>
      </c>
      <c r="C26" s="12">
        <f t="shared" si="2"/>
        <v>0.4960024308364574</v>
      </c>
      <c r="D26" s="12">
        <f t="shared" si="3"/>
        <v>1.2945451923153604</v>
      </c>
      <c r="E26" s="12">
        <f t="shared" si="4"/>
        <v>0.47888555812015149</v>
      </c>
      <c r="F26" s="12">
        <f t="shared" si="5"/>
        <v>7.9118184229120097</v>
      </c>
      <c r="G26" s="12">
        <f t="shared" si="6"/>
        <v>1.3519002996943632</v>
      </c>
      <c r="H26" s="12">
        <f t="shared" si="7"/>
        <v>1</v>
      </c>
      <c r="I26" s="12">
        <f t="shared" si="8"/>
        <v>2.8129905535322068</v>
      </c>
      <c r="J26" s="12">
        <f t="shared" si="9"/>
        <v>0.526223303414734</v>
      </c>
      <c r="K26" s="12">
        <f t="shared" si="10"/>
        <v>0.48674202334381655</v>
      </c>
      <c r="L26" s="12">
        <f t="shared" si="11"/>
        <v>0.61195800565848091</v>
      </c>
      <c r="M26" s="12">
        <f t="shared" si="12"/>
        <v>0.55336023638482945</v>
      </c>
    </row>
    <row r="27" spans="2:13" x14ac:dyDescent="0.25">
      <c r="B27" s="5" t="s">
        <v>7</v>
      </c>
      <c r="C27" s="12">
        <f t="shared" si="2"/>
        <v>0.26115731254337493</v>
      </c>
      <c r="D27" s="12">
        <f t="shared" si="3"/>
        <v>0.39707035753073727</v>
      </c>
      <c r="E27" s="12">
        <f t="shared" si="4"/>
        <v>0.25633321640719892</v>
      </c>
      <c r="F27" s="12">
        <f t="shared" si="5"/>
        <v>6.0988278693798028</v>
      </c>
      <c r="G27" s="12">
        <f t="shared" si="6"/>
        <v>0.40632398525027358</v>
      </c>
      <c r="H27" s="12">
        <f t="shared" si="7"/>
        <v>0.35549355071396282</v>
      </c>
      <c r="I27" s="12">
        <f t="shared" si="8"/>
        <v>1</v>
      </c>
      <c r="J27" s="12">
        <f t="shared" si="9"/>
        <v>0.2693004620339231</v>
      </c>
      <c r="K27" s="12">
        <f t="shared" si="10"/>
        <v>0.25856717379472516</v>
      </c>
      <c r="L27" s="12">
        <f t="shared" si="11"/>
        <v>0.29009979808196634</v>
      </c>
      <c r="M27" s="12">
        <f t="shared" si="12"/>
        <v>0.27623305139784865</v>
      </c>
    </row>
    <row r="28" spans="2:13" x14ac:dyDescent="0.25">
      <c r="B28" s="5" t="s">
        <v>8</v>
      </c>
      <c r="C28" s="12">
        <f t="shared" si="2"/>
        <v>0.89622983324727656</v>
      </c>
      <c r="D28" s="12">
        <f t="shared" si="3"/>
        <v>2.1948791256681122</v>
      </c>
      <c r="E28" s="12">
        <f t="shared" si="4"/>
        <v>0.84185880678725555</v>
      </c>
      <c r="F28" s="12">
        <f t="shared" si="5"/>
        <v>8.812152356264761</v>
      </c>
      <c r="G28" s="12">
        <f t="shared" si="6"/>
        <v>2.252234233047115</v>
      </c>
      <c r="H28" s="12">
        <f t="shared" si="7"/>
        <v>1.9003339333527518</v>
      </c>
      <c r="I28" s="12">
        <f t="shared" si="8"/>
        <v>3.7133244868849591</v>
      </c>
      <c r="J28" s="12">
        <f t="shared" si="9"/>
        <v>1</v>
      </c>
      <c r="K28" s="12">
        <f t="shared" si="10"/>
        <v>0.86644415973585365</v>
      </c>
      <c r="L28" s="12">
        <f t="shared" si="11"/>
        <v>1.2662348763039319</v>
      </c>
      <c r="M28" s="12">
        <f t="shared" si="12"/>
        <v>1.0931928808385283</v>
      </c>
    </row>
    <row r="29" spans="2:13" x14ac:dyDescent="0.25">
      <c r="B29" s="5" t="s">
        <v>9</v>
      </c>
      <c r="C29" s="12">
        <f t="shared" si="2"/>
        <v>1.0383572488119046</v>
      </c>
      <c r="D29" s="12">
        <f t="shared" si="3"/>
        <v>2.3490215926273939</v>
      </c>
      <c r="E29" s="12">
        <f t="shared" si="4"/>
        <v>0.96739382027564236</v>
      </c>
      <c r="F29" s="12">
        <f t="shared" si="5"/>
        <v>8.9662948232240431</v>
      </c>
      <c r="G29" s="12">
        <f t="shared" si="6"/>
        <v>2.4063767000063967</v>
      </c>
      <c r="H29" s="12">
        <f t="shared" si="7"/>
        <v>2.0544764003120335</v>
      </c>
      <c r="I29" s="12">
        <f t="shared" si="8"/>
        <v>3.8674669538442408</v>
      </c>
      <c r="J29" s="12">
        <f t="shared" si="9"/>
        <v>1.1541424669592817</v>
      </c>
      <c r="K29" s="12">
        <f t="shared" si="10"/>
        <v>1</v>
      </c>
      <c r="L29" s="12">
        <f t="shared" si="11"/>
        <v>1.4203773432632136</v>
      </c>
      <c r="M29" s="12">
        <f t="shared" si="12"/>
        <v>1.2473353477978102</v>
      </c>
    </row>
    <row r="30" spans="2:13" x14ac:dyDescent="0.25">
      <c r="B30" s="5" t="s">
        <v>10</v>
      </c>
      <c r="C30" s="12">
        <f t="shared" si="2"/>
        <v>0.72357848052637819</v>
      </c>
      <c r="D30" s="12">
        <f t="shared" si="3"/>
        <v>1.9286442493641802</v>
      </c>
      <c r="E30" s="12">
        <f t="shared" si="4"/>
        <v>0.6877188785496593</v>
      </c>
      <c r="F30" s="12">
        <f t="shared" si="5"/>
        <v>8.5459174799608295</v>
      </c>
      <c r="G30" s="12">
        <f t="shared" si="6"/>
        <v>1.9859993567431831</v>
      </c>
      <c r="H30" s="12">
        <f t="shared" si="7"/>
        <v>1.6340990570488199</v>
      </c>
      <c r="I30" s="12">
        <f t="shared" si="8"/>
        <v>3.4470896105810271</v>
      </c>
      <c r="J30" s="12">
        <f t="shared" si="9"/>
        <v>0.78974289739905401</v>
      </c>
      <c r="K30" s="12">
        <f t="shared" si="10"/>
        <v>0.70403826472095976</v>
      </c>
      <c r="L30" s="12">
        <f t="shared" si="11"/>
        <v>1</v>
      </c>
      <c r="M30" s="12">
        <f t="shared" si="12"/>
        <v>0.85248439856857028</v>
      </c>
    </row>
    <row r="31" spans="2:13" x14ac:dyDescent="0.25">
      <c r="B31" s="5" t="s">
        <v>11</v>
      </c>
      <c r="C31" s="12">
        <f t="shared" si="2"/>
        <v>0.82714484310245406</v>
      </c>
      <c r="D31" s="12">
        <f t="shared" si="3"/>
        <v>2.1016862448295841</v>
      </c>
      <c r="E31" s="12">
        <f t="shared" si="4"/>
        <v>0.78061543004872924</v>
      </c>
      <c r="F31" s="12">
        <f t="shared" si="5"/>
        <v>8.7189594754262334</v>
      </c>
      <c r="G31" s="12">
        <f t="shared" si="6"/>
        <v>2.159041352208587</v>
      </c>
      <c r="H31" s="12">
        <f t="shared" si="7"/>
        <v>1.8071410525142233</v>
      </c>
      <c r="I31" s="12">
        <f t="shared" si="8"/>
        <v>3.6201316060464306</v>
      </c>
      <c r="J31" s="12">
        <f t="shared" si="9"/>
        <v>0.914751657761396</v>
      </c>
      <c r="K31" s="12">
        <f t="shared" si="10"/>
        <v>0.80170902056573268</v>
      </c>
      <c r="L31" s="12">
        <f t="shared" si="11"/>
        <v>1.1730419954654034</v>
      </c>
      <c r="M31" s="12">
        <f t="shared" si="12"/>
        <v>1</v>
      </c>
    </row>
    <row r="32" spans="2:13" x14ac:dyDescent="0.25">
      <c r="C32" s="13">
        <f>SUM(C21:C31)</f>
        <v>7.2816103235982164</v>
      </c>
      <c r="D32" s="13">
        <f t="shared" ref="D32:M32" si="13">SUM(D21:D31)</f>
        <v>17.03627450893276</v>
      </c>
      <c r="E32" s="13">
        <f t="shared" si="13"/>
        <v>6.886207868212284</v>
      </c>
      <c r="F32" s="13">
        <f t="shared" si="13"/>
        <v>83.159099355394119</v>
      </c>
      <c r="G32" s="13">
        <f t="shared" si="13"/>
        <v>17.559608927170778</v>
      </c>
      <c r="H32" s="13">
        <f t="shared" si="13"/>
        <v>14.494409500964458</v>
      </c>
      <c r="I32" s="13">
        <f t="shared" si="13"/>
        <v>31.334786594299427</v>
      </c>
      <c r="J32" s="13">
        <f t="shared" si="13"/>
        <v>7.9708828105971401</v>
      </c>
      <c r="K32" s="13">
        <f t="shared" si="13"/>
        <v>7.0670659782644139</v>
      </c>
      <c r="L32" s="13">
        <f t="shared" si="13"/>
        <v>9.7368533471391565</v>
      </c>
      <c r="M32" s="13">
        <f t="shared" si="13"/>
        <v>8.5662940636825944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0.13733225970074278</v>
      </c>
      <c r="D35" s="12">
        <f>D21/$D$32</f>
        <v>0.13563202110907061</v>
      </c>
      <c r="E35" s="12">
        <f>E21/$E$32</f>
        <v>0.13545648348779188</v>
      </c>
      <c r="F35" s="12">
        <f>F21/$F$32</f>
        <v>0.10735971942477547</v>
      </c>
      <c r="G35" s="12">
        <f>G21/$G$32</f>
        <v>0.13485604725116335</v>
      </c>
      <c r="H35" s="12">
        <f>H21/$H$32</f>
        <v>0.13909632892364304</v>
      </c>
      <c r="I35" s="12">
        <f>I21/$I$32</f>
        <v>0.12219996116804402</v>
      </c>
      <c r="J35" s="12">
        <f>J21/$J$32</f>
        <v>0.13998263989830106</v>
      </c>
      <c r="K35" s="12">
        <f>K21/$K$32</f>
        <v>0.13627432985441237</v>
      </c>
      <c r="L35" s="12">
        <f>L21/$L$32</f>
        <v>0.14193703501320259</v>
      </c>
      <c r="M35" s="12">
        <f>M21/$M$32</f>
        <v>0.14113198659750115</v>
      </c>
      <c r="N35" s="15">
        <f>AVERAGE(C35:M35)</f>
        <v>0.13375080112987711</v>
      </c>
      <c r="P35" s="8"/>
    </row>
    <row r="36" spans="2:16" x14ac:dyDescent="0.25">
      <c r="B36" s="5" t="s">
        <v>2</v>
      </c>
      <c r="C36" s="12">
        <f t="shared" ref="C36:C45" si="14">C22/$C$32</f>
        <v>5.9434101741481241E-2</v>
      </c>
      <c r="D36" s="12">
        <f t="shared" ref="D36:D45" si="15">D22/$D$32</f>
        <v>5.8698279337754414E-2</v>
      </c>
      <c r="E36" s="12">
        <f t="shared" ref="E36:E45" si="16">E22/$E$32</f>
        <v>6.0946058991853097E-2</v>
      </c>
      <c r="F36" s="12">
        <f t="shared" ref="F36:F45" si="17">F22/$F$32</f>
        <v>9.1598794234687128E-2</v>
      </c>
      <c r="G36" s="12">
        <f t="shared" ref="G36:G45" si="18">G22/$G$32</f>
        <v>6.0215185415827197E-2</v>
      </c>
      <c r="H36" s="12">
        <f t="shared" ref="H36:H45" si="19">H22/$H$32</f>
        <v>5.3294483403208547E-2</v>
      </c>
      <c r="I36" s="12">
        <f t="shared" ref="I36:I45" si="20">I22/$I$32</f>
        <v>8.037218806765431E-2</v>
      </c>
      <c r="J36" s="12">
        <f t="shared" ref="J36:J45" si="21">J22/$J$32</f>
        <v>5.7158782252020111E-2</v>
      </c>
      <c r="K36" s="12">
        <f t="shared" ref="K36:K45" si="22">K22/$K$32</f>
        <v>6.0238457864937492E-2</v>
      </c>
      <c r="L36" s="12">
        <f t="shared" ref="L36:L45" si="23">L22/$L$32</f>
        <v>5.3251181061064336E-2</v>
      </c>
      <c r="M36" s="12">
        <f t="shared" ref="M36:M45" si="24">M22/$M$32</f>
        <v>5.5544254142650754E-2</v>
      </c>
      <c r="N36" s="15">
        <f t="shared" ref="N36:N45" si="25">AVERAGE(C36:M36)</f>
        <v>6.2795615137558061E-2</v>
      </c>
      <c r="P36" s="8"/>
    </row>
    <row r="37" spans="2:16" x14ac:dyDescent="0.25">
      <c r="B37" s="5" t="s">
        <v>3</v>
      </c>
      <c r="C37" s="12">
        <f t="shared" si="14"/>
        <v>0.14722875544624028</v>
      </c>
      <c r="D37" s="12">
        <f t="shared" si="15"/>
        <v>0.13986196149598298</v>
      </c>
      <c r="E37" s="12">
        <f t="shared" si="16"/>
        <v>0.14521780624952413</v>
      </c>
      <c r="F37" s="12">
        <f t="shared" si="17"/>
        <v>0.10822628034410302</v>
      </c>
      <c r="G37" s="12">
        <f t="shared" si="18"/>
        <v>0.138959921425511</v>
      </c>
      <c r="H37" s="12">
        <f t="shared" si="19"/>
        <v>0.14406806824031304</v>
      </c>
      <c r="I37" s="12">
        <f t="shared" si="20"/>
        <v>0.12449971915015104</v>
      </c>
      <c r="J37" s="12">
        <f t="shared" si="21"/>
        <v>0.14902334809840839</v>
      </c>
      <c r="K37" s="12">
        <f t="shared" si="22"/>
        <v>0.14627076922095203</v>
      </c>
      <c r="L37" s="12">
        <f t="shared" si="23"/>
        <v>0.14933803233941098</v>
      </c>
      <c r="M37" s="12">
        <f t="shared" si="24"/>
        <v>0.14954430878165006</v>
      </c>
      <c r="N37" s="15">
        <f t="shared" si="25"/>
        <v>0.14020354279929517</v>
      </c>
      <c r="P37" s="8"/>
    </row>
    <row r="38" spans="2:16" x14ac:dyDescent="0.25">
      <c r="B38" s="5" t="s">
        <v>4</v>
      </c>
      <c r="C38" s="12">
        <f t="shared" si="14"/>
        <v>1.5382305101946846E-2</v>
      </c>
      <c r="D38" s="12">
        <f t="shared" si="15"/>
        <v>7.7059437886484563E-3</v>
      </c>
      <c r="E38" s="12">
        <f t="shared" si="16"/>
        <v>1.6135311805502678E-2</v>
      </c>
      <c r="F38" s="12">
        <f t="shared" si="17"/>
        <v>1.202514226045589E-2</v>
      </c>
      <c r="G38" s="12">
        <f t="shared" si="18"/>
        <v>7.5330017549728725E-3</v>
      </c>
      <c r="H38" s="12">
        <f t="shared" si="19"/>
        <v>8.7201340549927925E-3</v>
      </c>
      <c r="I38" s="12">
        <f t="shared" si="20"/>
        <v>5.2327126023309894E-3</v>
      </c>
      <c r="J38" s="12">
        <f t="shared" si="21"/>
        <v>1.4236773598719946E-2</v>
      </c>
      <c r="K38" s="12">
        <f t="shared" si="22"/>
        <v>1.5781483993232495E-2</v>
      </c>
      <c r="L38" s="12">
        <f t="shared" si="23"/>
        <v>1.201773646493755E-2</v>
      </c>
      <c r="M38" s="12">
        <f t="shared" si="24"/>
        <v>1.338882182443232E-2</v>
      </c>
      <c r="N38" s="15">
        <f t="shared" si="25"/>
        <v>1.1650851568197529E-2</v>
      </c>
      <c r="P38" s="8"/>
    </row>
    <row r="39" spans="2:16" x14ac:dyDescent="0.25">
      <c r="B39" s="5" t="s">
        <v>5</v>
      </c>
      <c r="C39" s="12">
        <f t="shared" si="14"/>
        <v>5.7994565725154296E-2</v>
      </c>
      <c r="D39" s="12">
        <f t="shared" si="15"/>
        <v>5.5514253374400496E-2</v>
      </c>
      <c r="E39" s="12">
        <f t="shared" si="16"/>
        <v>5.9513497326170693E-2</v>
      </c>
      <c r="F39" s="12">
        <f t="shared" si="17"/>
        <v>9.0909090909090912E-2</v>
      </c>
      <c r="G39" s="12">
        <f t="shared" si="18"/>
        <v>5.6948876489649761E-2</v>
      </c>
      <c r="H39" s="12">
        <f t="shared" si="19"/>
        <v>5.1033435884400714E-2</v>
      </c>
      <c r="I39" s="12">
        <f t="shared" si="20"/>
        <v>7.8541790812310081E-2</v>
      </c>
      <c r="J39" s="12">
        <f t="shared" si="21"/>
        <v>5.5703184052856666E-2</v>
      </c>
      <c r="K39" s="12">
        <f t="shared" si="22"/>
        <v>5.8802696282314187E-2</v>
      </c>
      <c r="L39" s="12">
        <f t="shared" si="23"/>
        <v>5.1713301807757496E-2</v>
      </c>
      <c r="M39" s="12">
        <f t="shared" si="24"/>
        <v>5.4068716558630187E-2</v>
      </c>
      <c r="N39" s="15">
        <f t="shared" si="25"/>
        <v>6.0976673565703222E-2</v>
      </c>
      <c r="P39" s="8"/>
    </row>
    <row r="40" spans="2:16" x14ac:dyDescent="0.25">
      <c r="B40" s="5" t="s">
        <v>6</v>
      </c>
      <c r="C40" s="12">
        <f t="shared" si="14"/>
        <v>6.8117134643832081E-2</v>
      </c>
      <c r="D40" s="12">
        <f t="shared" si="15"/>
        <v>7.5987575313874026E-2</v>
      </c>
      <c r="E40" s="12">
        <f t="shared" si="16"/>
        <v>6.9542710194787388E-2</v>
      </c>
      <c r="F40" s="12">
        <f t="shared" si="17"/>
        <v>9.5140742074412685E-2</v>
      </c>
      <c r="G40" s="12">
        <f t="shared" si="18"/>
        <v>7.6989203193614783E-2</v>
      </c>
      <c r="H40" s="12">
        <f t="shared" si="19"/>
        <v>6.8992117266554395E-2</v>
      </c>
      <c r="I40" s="12">
        <f t="shared" si="20"/>
        <v>8.9772130570181047E-2</v>
      </c>
      <c r="J40" s="12">
        <f t="shared" si="21"/>
        <v>6.6018195966340135E-2</v>
      </c>
      <c r="K40" s="12">
        <f t="shared" si="22"/>
        <v>6.8874696350769676E-2</v>
      </c>
      <c r="L40" s="12">
        <f t="shared" si="23"/>
        <v>6.2849668557274099E-2</v>
      </c>
      <c r="M40" s="12">
        <f t="shared" si="24"/>
        <v>6.4597389754671053E-2</v>
      </c>
      <c r="N40" s="15">
        <f t="shared" si="25"/>
        <v>7.3352869444210142E-2</v>
      </c>
      <c r="P40" s="8"/>
    </row>
    <row r="41" spans="2:16" x14ac:dyDescent="0.25">
      <c r="B41" s="5" t="s">
        <v>7</v>
      </c>
      <c r="C41" s="12">
        <f t="shared" si="14"/>
        <v>3.5865323868954815E-2</v>
      </c>
      <c r="D41" s="12">
        <f t="shared" si="15"/>
        <v>2.3307346763081233E-2</v>
      </c>
      <c r="E41" s="12">
        <f t="shared" si="16"/>
        <v>3.7224147355537952E-2</v>
      </c>
      <c r="F41" s="12">
        <f t="shared" si="17"/>
        <v>7.3339272751325221E-2</v>
      </c>
      <c r="G41" s="12">
        <f t="shared" si="18"/>
        <v>2.3139694450800101E-2</v>
      </c>
      <c r="H41" s="12">
        <f t="shared" si="19"/>
        <v>2.4526252738361523E-2</v>
      </c>
      <c r="I41" s="12">
        <f t="shared" si="20"/>
        <v>3.1913413451551152E-2</v>
      </c>
      <c r="J41" s="12">
        <f t="shared" si="21"/>
        <v>3.3785525196267242E-2</v>
      </c>
      <c r="K41" s="12">
        <f t="shared" si="22"/>
        <v>3.6587626971359637E-2</v>
      </c>
      <c r="L41" s="12">
        <f t="shared" si="23"/>
        <v>2.9793998917237705E-2</v>
      </c>
      <c r="M41" s="12">
        <f t="shared" si="24"/>
        <v>3.2246505822040139E-2</v>
      </c>
      <c r="N41" s="15">
        <f t="shared" si="25"/>
        <v>3.4702646207865159E-2</v>
      </c>
      <c r="P41" s="8"/>
    </row>
    <row r="42" spans="2:16" x14ac:dyDescent="0.25">
      <c r="B42" s="5" t="s">
        <v>8</v>
      </c>
      <c r="C42" s="12">
        <f t="shared" si="14"/>
        <v>0.12308126821106839</v>
      </c>
      <c r="D42" s="12">
        <f t="shared" si="15"/>
        <v>0.12883562803107301</v>
      </c>
      <c r="E42" s="12">
        <f t="shared" si="16"/>
        <v>0.12225288909348724</v>
      </c>
      <c r="F42" s="12">
        <f t="shared" si="17"/>
        <v>0.10596738570489533</v>
      </c>
      <c r="G42" s="12">
        <f t="shared" si="18"/>
        <v>0.12826220916356121</v>
      </c>
      <c r="H42" s="12">
        <f t="shared" si="19"/>
        <v>0.1311080615754856</v>
      </c>
      <c r="I42" s="12">
        <f t="shared" si="20"/>
        <v>0.11850485962972873</v>
      </c>
      <c r="J42" s="12">
        <f t="shared" si="21"/>
        <v>0.12545661801356792</v>
      </c>
      <c r="K42" s="12">
        <f t="shared" si="22"/>
        <v>0.12260309474974533</v>
      </c>
      <c r="L42" s="12">
        <f t="shared" si="23"/>
        <v>0.13004559390595855</v>
      </c>
      <c r="M42" s="12">
        <f t="shared" si="24"/>
        <v>0.12761561448995737</v>
      </c>
      <c r="N42" s="15">
        <f t="shared" si="25"/>
        <v>0.12397574750622989</v>
      </c>
      <c r="P42" s="8"/>
    </row>
    <row r="43" spans="2:16" x14ac:dyDescent="0.25">
      <c r="B43" s="5" t="s">
        <v>9</v>
      </c>
      <c r="C43" s="12">
        <f t="shared" si="14"/>
        <v>0.14259994735598527</v>
      </c>
      <c r="D43" s="12">
        <f t="shared" si="15"/>
        <v>0.13788352561445952</v>
      </c>
      <c r="E43" s="12">
        <f t="shared" si="16"/>
        <v>0.1404828083597752</v>
      </c>
      <c r="F43" s="12">
        <f t="shared" si="17"/>
        <v>0.10782097079845832</v>
      </c>
      <c r="G43" s="12">
        <f t="shared" si="18"/>
        <v>0.13704044947623525</v>
      </c>
      <c r="H43" s="12">
        <f t="shared" si="19"/>
        <v>0.14174267673169635</v>
      </c>
      <c r="I43" s="12">
        <f t="shared" si="20"/>
        <v>0.12342407190824235</v>
      </c>
      <c r="J43" s="12">
        <f t="shared" si="21"/>
        <v>0.14479481061054753</v>
      </c>
      <c r="K43" s="12">
        <f t="shared" si="22"/>
        <v>0.14150143823131364</v>
      </c>
      <c r="L43" s="12">
        <f t="shared" si="23"/>
        <v>0.14587642358612121</v>
      </c>
      <c r="M43" s="12">
        <f t="shared" si="24"/>
        <v>0.14560968121395412</v>
      </c>
      <c r="N43" s="15">
        <f t="shared" si="25"/>
        <v>0.1371615276260717</v>
      </c>
      <c r="P43" s="8"/>
    </row>
    <row r="44" spans="2:16" x14ac:dyDescent="0.25">
      <c r="B44" s="5" t="s">
        <v>10</v>
      </c>
      <c r="C44" s="12">
        <f t="shared" si="14"/>
        <v>9.9370667801517432E-2</v>
      </c>
      <c r="D44" s="12">
        <f t="shared" si="15"/>
        <v>0.11320809889233233</v>
      </c>
      <c r="E44" s="12">
        <f t="shared" si="16"/>
        <v>9.986902685936444E-2</v>
      </c>
      <c r="F44" s="12">
        <f t="shared" si="17"/>
        <v>0.10276587344264568</v>
      </c>
      <c r="G44" s="12">
        <f t="shared" si="18"/>
        <v>0.11310043207569141</v>
      </c>
      <c r="H44" s="12">
        <f t="shared" si="19"/>
        <v>0.11273995376907812</v>
      </c>
      <c r="I44" s="12">
        <f t="shared" si="20"/>
        <v>0.11000839594701876</v>
      </c>
      <c r="J44" s="12">
        <f t="shared" si="21"/>
        <v>9.9078473007921469E-2</v>
      </c>
      <c r="K44" s="12">
        <f t="shared" si="22"/>
        <v>9.9622427027894117E-2</v>
      </c>
      <c r="L44" s="12">
        <f t="shared" si="23"/>
        <v>0.10270258412527246</v>
      </c>
      <c r="M44" s="12">
        <f t="shared" si="24"/>
        <v>9.9516125903585051E-2</v>
      </c>
      <c r="N44" s="15">
        <f t="shared" si="25"/>
        <v>0.10472564171384739</v>
      </c>
      <c r="P44" s="8"/>
    </row>
    <row r="45" spans="2:16" x14ac:dyDescent="0.25">
      <c r="B45" s="5" t="s">
        <v>11</v>
      </c>
      <c r="C45" s="12">
        <f t="shared" si="14"/>
        <v>0.11359367040307637</v>
      </c>
      <c r="D45" s="12">
        <f t="shared" si="15"/>
        <v>0.12336536627932304</v>
      </c>
      <c r="E45" s="12">
        <f t="shared" si="16"/>
        <v>0.11335926027620531</v>
      </c>
      <c r="F45" s="12">
        <f t="shared" si="17"/>
        <v>0.10484672805515032</v>
      </c>
      <c r="G45" s="12">
        <f t="shared" si="18"/>
        <v>0.12295497930297322</v>
      </c>
      <c r="H45" s="12">
        <f t="shared" si="19"/>
        <v>0.12467848741226582</v>
      </c>
      <c r="I45" s="12">
        <f t="shared" si="20"/>
        <v>0.11553075669278763</v>
      </c>
      <c r="J45" s="12">
        <f t="shared" si="21"/>
        <v>0.11476164930504947</v>
      </c>
      <c r="K45" s="12">
        <f t="shared" si="22"/>
        <v>0.11344297945306897</v>
      </c>
      <c r="L45" s="12">
        <f t="shared" si="23"/>
        <v>0.12047444422176308</v>
      </c>
      <c r="M45" s="12">
        <f t="shared" si="24"/>
        <v>0.11673659491092774</v>
      </c>
      <c r="N45" s="15">
        <f t="shared" si="25"/>
        <v>0.11670408330114465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11.177957088316463</v>
      </c>
    </row>
    <row r="50" spans="2:3" x14ac:dyDescent="0.25">
      <c r="C50" s="8">
        <f t="shared" ref="C50:C59" si="26">(C22*$N$35+D22*$N$36+E22*$N$37+F22*$N$38+G22*$N$39+H22*$N$40+I22*$N$41+J22*$N$42+K22*$N$43+L22*$N$44+M22*$N$45)/N36</f>
        <v>11.17127026988533</v>
      </c>
    </row>
    <row r="51" spans="2:3" x14ac:dyDescent="0.25">
      <c r="C51" s="8">
        <f t="shared" si="26"/>
        <v>11.171255917351198</v>
      </c>
    </row>
    <row r="52" spans="2:3" x14ac:dyDescent="0.25">
      <c r="C52" s="8">
        <f t="shared" si="26"/>
        <v>11.028112525281472</v>
      </c>
    </row>
    <row r="53" spans="2:3" x14ac:dyDescent="0.25">
      <c r="C53" s="8">
        <f t="shared" si="26"/>
        <v>11.166271296270873</v>
      </c>
    </row>
    <row r="54" spans="2:3" x14ac:dyDescent="0.25">
      <c r="C54" s="8">
        <f t="shared" si="26"/>
        <v>11.19284267716175</v>
      </c>
    </row>
    <row r="55" spans="2:3" x14ac:dyDescent="0.25">
      <c r="C55" s="8">
        <f t="shared" si="26"/>
        <v>11.06214346237604</v>
      </c>
    </row>
    <row r="56" spans="2:3" x14ac:dyDescent="0.25">
      <c r="C56" s="8">
        <f t="shared" si="26"/>
        <v>11.18765328556186</v>
      </c>
    </row>
    <row r="57" spans="2:3" x14ac:dyDescent="0.25">
      <c r="C57" s="8">
        <f t="shared" si="26"/>
        <v>11.174405754745303</v>
      </c>
    </row>
    <row r="58" spans="2:3" x14ac:dyDescent="0.25">
      <c r="C58" s="8">
        <f t="shared" si="26"/>
        <v>11.202185309687554</v>
      </c>
    </row>
    <row r="59" spans="2:3" x14ac:dyDescent="0.25">
      <c r="C59" s="8">
        <f t="shared" si="26"/>
        <v>11.19409777204941</v>
      </c>
    </row>
    <row r="60" spans="2:3" x14ac:dyDescent="0.25">
      <c r="C60" s="8">
        <f>AVERAGE(C49:C59)</f>
        <v>11.157108668971569</v>
      </c>
    </row>
    <row r="61" spans="2:3" x14ac:dyDescent="0.25">
      <c r="B61" s="17" t="s">
        <v>16</v>
      </c>
      <c r="C61" s="8">
        <f>(C60-11)/10</f>
        <v>1.5710866897156884E-2</v>
      </c>
    </row>
    <row r="62" spans="2:3" x14ac:dyDescent="0.25">
      <c r="B62" t="s">
        <v>17</v>
      </c>
      <c r="C62" s="8">
        <f>C61/1.51</f>
        <v>1.0404547614011181E-2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8" activePane="bottomRight" state="frozen"/>
      <selection pane="topRight" activeCell="B1" sqref="B1"/>
      <selection pane="bottomLeft" activeCell="A5" sqref="A5"/>
      <selection pane="bottomRight" activeCell="F17" sqref="F17"/>
    </sheetView>
  </sheetViews>
  <sheetFormatPr defaultRowHeight="15" x14ac:dyDescent="0.25"/>
  <cols>
    <col min="2" max="2" width="21.140625" customWidth="1"/>
    <col min="3" max="3" width="22.14062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30" x14ac:dyDescent="0.25">
      <c r="B4" s="1" t="s">
        <v>0</v>
      </c>
      <c r="C4" s="2" t="s">
        <v>31</v>
      </c>
      <c r="D4" s="3" t="s">
        <v>30</v>
      </c>
      <c r="E4" s="3" t="s">
        <v>23</v>
      </c>
      <c r="F4" s="3"/>
    </row>
    <row r="5" spans="2:12" x14ac:dyDescent="0.25">
      <c r="B5" s="5" t="s">
        <v>1</v>
      </c>
      <c r="C5" s="6">
        <f>D5/E5</f>
        <v>0.46667119196307361</v>
      </c>
      <c r="D5" s="7">
        <v>165</v>
      </c>
      <c r="E5" s="21">
        <v>353.56799999999998</v>
      </c>
      <c r="F5" s="7"/>
    </row>
    <row r="6" spans="2:12" x14ac:dyDescent="0.25">
      <c r="B6" s="5" t="s">
        <v>2</v>
      </c>
      <c r="C6" s="6">
        <f t="shared" ref="C6:C14" si="0">D6/E6</f>
        <v>4.0650406504065035</v>
      </c>
      <c r="D6" s="7">
        <v>815</v>
      </c>
      <c r="E6" s="21">
        <v>200.49</v>
      </c>
      <c r="F6" s="7"/>
    </row>
    <row r="7" spans="2:12" x14ac:dyDescent="0.25">
      <c r="B7" s="5" t="s">
        <v>3</v>
      </c>
      <c r="C7" s="6">
        <f t="shared" si="0"/>
        <v>1.2565320665083135</v>
      </c>
      <c r="D7" s="7">
        <v>529</v>
      </c>
      <c r="E7" s="21">
        <v>421</v>
      </c>
      <c r="F7" s="7"/>
    </row>
    <row r="8" spans="2:12" x14ac:dyDescent="0.25">
      <c r="B8" s="5" t="s">
        <v>4</v>
      </c>
      <c r="C8" s="6">
        <f t="shared" si="0"/>
        <v>1.9250726442507264</v>
      </c>
      <c r="D8" s="20">
        <v>245</v>
      </c>
      <c r="E8" s="21">
        <v>127.26792452830189</v>
      </c>
      <c r="F8" s="7"/>
    </row>
    <row r="9" spans="2:12" x14ac:dyDescent="0.25">
      <c r="B9" s="5" t="s">
        <v>5</v>
      </c>
      <c r="C9" s="6">
        <f t="shared" si="0"/>
        <v>1.2371384487259245</v>
      </c>
      <c r="D9" s="26">
        <v>13.513</v>
      </c>
      <c r="E9" s="21">
        <v>10.922787189999999</v>
      </c>
      <c r="F9" s="7"/>
    </row>
    <row r="10" spans="2:12" x14ac:dyDescent="0.25">
      <c r="B10" s="5" t="s">
        <v>6</v>
      </c>
      <c r="C10" s="6">
        <f t="shared" si="0"/>
        <v>1.1625373519593647</v>
      </c>
      <c r="D10" s="7">
        <v>66.430000000000007</v>
      </c>
      <c r="E10" s="21">
        <v>57.142249999999997</v>
      </c>
      <c r="F10" s="7"/>
    </row>
    <row r="11" spans="2:12" x14ac:dyDescent="0.25">
      <c r="B11" s="5" t="s">
        <v>7</v>
      </c>
      <c r="C11" s="6">
        <f t="shared" si="0"/>
        <v>0.28702598176845939</v>
      </c>
      <c r="D11" s="20">
        <v>26.974</v>
      </c>
      <c r="E11" s="21">
        <v>93.977555041548882</v>
      </c>
      <c r="F11" s="7"/>
    </row>
    <row r="12" spans="2:12" x14ac:dyDescent="0.25">
      <c r="B12" s="5" t="s">
        <v>8</v>
      </c>
      <c r="C12" s="6">
        <f t="shared" si="0"/>
        <v>0.94443503303405052</v>
      </c>
      <c r="D12" s="7">
        <v>223</v>
      </c>
      <c r="E12" s="21">
        <v>236.12</v>
      </c>
      <c r="F12" s="7"/>
    </row>
    <row r="13" spans="2:12" x14ac:dyDescent="0.25">
      <c r="B13" s="5" t="s">
        <v>9</v>
      </c>
      <c r="C13" s="6">
        <f t="shared" si="0"/>
        <v>0.7612281146917026</v>
      </c>
      <c r="D13" s="7">
        <v>300</v>
      </c>
      <c r="E13" s="21">
        <v>394.1</v>
      </c>
      <c r="F13" s="7"/>
    </row>
    <row r="14" spans="2:12" x14ac:dyDescent="0.25">
      <c r="B14" s="5" t="s">
        <v>10</v>
      </c>
      <c r="C14" s="6">
        <f t="shared" si="0"/>
        <v>7.0967743649344177</v>
      </c>
      <c r="D14" s="7">
        <v>755</v>
      </c>
      <c r="E14" s="21">
        <v>106.386361067149</v>
      </c>
      <c r="F14" s="7"/>
    </row>
    <row r="15" spans="2:12" x14ac:dyDescent="0.25">
      <c r="B15" s="5" t="s">
        <v>11</v>
      </c>
      <c r="C15" s="18">
        <f>AVERAGE(C5:C14)</f>
        <v>1.9202455848242537</v>
      </c>
      <c r="D15" s="20"/>
      <c r="E15" s="21">
        <v>21.628802159999999</v>
      </c>
      <c r="F15" s="7"/>
      <c r="L15" s="8"/>
    </row>
    <row r="17" spans="2:13" x14ac:dyDescent="0.25">
      <c r="C17" s="23" t="s">
        <v>12</v>
      </c>
      <c r="F17">
        <f>E19/8</f>
        <v>0.8512185478957448</v>
      </c>
    </row>
    <row r="18" spans="2:13" ht="30" x14ac:dyDescent="0.25">
      <c r="B18" s="22" t="s">
        <v>25</v>
      </c>
      <c r="C18" s="25" t="s">
        <v>30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6.8097483831659584</v>
      </c>
      <c r="F19" s="8">
        <f>E19-$F$17</f>
        <v>5.9585298352702134</v>
      </c>
      <c r="G19" s="8">
        <f t="shared" ref="G19:M19" si="1">F19-$F$17</f>
        <v>5.1073112873744684</v>
      </c>
      <c r="H19" s="8">
        <f t="shared" si="1"/>
        <v>4.2560927394787234</v>
      </c>
      <c r="I19" s="8">
        <f t="shared" si="1"/>
        <v>3.4048741915829783</v>
      </c>
      <c r="J19" s="8">
        <f t="shared" si="1"/>
        <v>2.5536556436872333</v>
      </c>
      <c r="K19" s="8">
        <f t="shared" si="1"/>
        <v>1.7024370957914885</v>
      </c>
      <c r="L19" s="8">
        <f t="shared" si="1"/>
        <v>0.85121854789574369</v>
      </c>
      <c r="M19" s="8">
        <f t="shared" si="1"/>
        <v>-1.1102230246251565E-15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5.2273156139968764</v>
      </c>
      <c r="E21" s="12">
        <f>IF(($C5-$C$7)=0,1,IF(($C5-$C$7)&lt;0,(($C$7-$C5)/($E$19/($E$18-1)))+1,(1/((($C5-$C$7)/($E$19/($E$18-1)))+1))))</f>
        <v>1.927917837901695</v>
      </c>
      <c r="F21" s="12">
        <f>IF(($C5-$C$8)=0,1,IF(($C5-$C$8)&lt;0,(($C$8-$C5)/($E$19/($E$18-1)))+1,(1/((($C5-$C$8)/($E$19/($E$18-1)))+1))))</f>
        <v>2.7133102372979243</v>
      </c>
      <c r="G21" s="12">
        <f>IF(($C5-$C$9)=0,1,IF(($C5-$C$9)&lt;0,(($C$9-$C5)/($E$19/($E$18-1)))+1,(1/((($C5-$C$9)/($E$19/($E$18-1)))+1))))</f>
        <v>1.9051344788802886</v>
      </c>
      <c r="H21" s="12">
        <f>IF(($C5-$C$10)=0,1,IF(($C5-$C$10)&lt;0,(($C$10-$C5)/($E$19/($E$18-1)))+1,(1/((($C5-$C$10)/($E$19/($E$18-1)))+1))))</f>
        <v>1.8174941226510013</v>
      </c>
      <c r="I21" s="12">
        <f>IF(($C5-$C$11)=0,1,IF(($C5-$C$11)&lt;0,(($C$11-$C5)/($E$19/($E$18-1)))+1,(1/((($C5-$C$11)/($E$19/($E$18-1)))+1))))</f>
        <v>0.82573331462597832</v>
      </c>
      <c r="J21" s="12">
        <f>IF(($C5-$C$12)=0,1,IF(($C5-$C$12)&lt;0,(($C$12-$C5)/($E$19/($E$18-1)))+1,(1/((($C5-$C$12)/($E$19/($E$18-1)))+1))))</f>
        <v>1.5612704777780433</v>
      </c>
      <c r="K21" s="12">
        <f>IF(($C5-$C$13)=0,1,IF(($C5-$C$13)&lt;0,(($C$13-$C5)/($E$19/($E$18-1)))+1,(1/((($C5-$C$13)/($E$19/($E$18-1)))+1))))</f>
        <v>1.3460414760190418</v>
      </c>
      <c r="L21" s="12">
        <f>IF(($C5-$C$14)=0,1,IF(($C5-$C$14)&lt;0,(($C$14-$C5)/($E$19/($E$18-1)))+1,(1/((($C5-$C$14)/($E$19/($E$18-1)))+1))))</f>
        <v>8.788955244644626</v>
      </c>
      <c r="M21" s="12">
        <f>IF(($C5-$C$15)=0,1,IF(($C5-$C$15)&lt;0,(($C$15-$C5)/($E$19/($E$18-1)))+1,(1/((($C5-$C$15)/($E$19/($E$18-1)))+1))))</f>
        <v>2.7076394733814126</v>
      </c>
    </row>
    <row r="22" spans="2:13" x14ac:dyDescent="0.25">
      <c r="B22" s="5" t="s">
        <v>2</v>
      </c>
      <c r="C22" s="12">
        <f t="shared" ref="C22:C31" si="2">IF((C6-$C$5)=0,1,IF((C6-$C$5)&lt;0,(ABS((C6-$C$5))/($E$19/($E$18-1)))+1,(1/(((C6-$C$5)/($E$19/($E$18-1)))+1))))</f>
        <v>0.19130277829835998</v>
      </c>
      <c r="D22" s="12">
        <f t="shared" ref="D22:D31" si="3">IF(($C6-$C$6)=0,1,IF(($C6-$C$6)&lt;0,(($C$6-$C6)/($E$19/($E$18-1)))+1,(1/((($C6-$C$6)/($E$19/($E$18-1)))+1))))</f>
        <v>1</v>
      </c>
      <c r="E22" s="12">
        <f t="shared" ref="E22:E31" si="4">IF(($C6-$C$7)=0,1,IF(($C6-$C$7)&lt;0,(($C$7-$C6)/($E$19/($E$18-1)))+1,(1/((($C6-$C$7)/($E$19/($E$18-1)))+1))))</f>
        <v>0.23259071434609721</v>
      </c>
      <c r="F22" s="12">
        <f t="shared" ref="F22:F31" si="5">IF(($C6-$C$8)=0,1,IF(($C6-$C$8)&lt;0,(($C$8-$C6)/($E$19/($E$18-1)))+1,(1/((($C6-$C$8)/($E$19/($E$18-1)))+1))))</f>
        <v>0.28457554636396076</v>
      </c>
      <c r="G22" s="12">
        <f t="shared" ref="G22:G31" si="6">IF(($C6-$C$9)=0,1,IF(($C6-$C$9)&lt;0,(($C$9-$C6)/($E$19/($E$18-1)))+1,(1/((($C6-$C$9)/($E$19/($E$18-1)))+1))))</f>
        <v>0.23136466722212598</v>
      </c>
      <c r="H22" s="12">
        <f t="shared" ref="H22:H31" si="7">IF(($C6-$C$10)=0,1,IF(($C6-$C$10)&lt;0,(($C$10-$C6)/($E$19/($E$18-1)))+1,(1/((($C6-$C$10)/($E$19/($E$18-1)))+1))))</f>
        <v>0.22676654870553514</v>
      </c>
      <c r="I22" s="12">
        <f t="shared" ref="I22:I31" si="8">IF(($C6-$C$11)=0,1,IF(($C6-$C$11)&lt;0,(($C$11-$C6)/($E$19/($E$18-1)))+1,(1/((($C6-$C$11)/($E$19/($E$18-1)))+1))))</f>
        <v>0.18387895102271559</v>
      </c>
      <c r="J22" s="12">
        <f t="shared" ref="J22:J31" si="9">IF(($C6-$C$12)=0,1,IF(($C6-$C$12)&lt;0,(($C$12-$C6)/($E$19/($E$18-1)))+1,(1/((($C6-$C$12)/($E$19/($E$18-1)))+1))))</f>
        <v>0.21431425775069934</v>
      </c>
      <c r="K22" s="12">
        <f t="shared" ref="K22:K31" si="10">IF(($C6-$C$13)=0,1,IF(($C6-$C$13)&lt;0,(($C$13-$C6)/($E$19/($E$18-1)))+1,(1/((($C6-$C$13)/($E$19/($E$18-1)))+1))))</f>
        <v>0.20486454391481276</v>
      </c>
      <c r="L22" s="12">
        <f t="shared" ref="L22:L31" si="11">IF(($C6-$C$14)=0,1,IF(($C6-$C$14)&lt;0,(($C$14-$C6)/($E$19/($E$18-1)))+1,(1/((($C6-$C$14)/($E$19/($E$18-1)))+1))))</f>
        <v>4.5616396306477496</v>
      </c>
      <c r="M22" s="12">
        <f t="shared" ref="M22:M31" si="12">IF(($C6-$C$15)=0,1,IF(($C6-$C$15)&lt;0,(($C$15-$C6)/($E$19/($E$18-1)))+1,(1/((($C6-$C$15)/($E$19/($E$18-1)))+1))))</f>
        <v>0.28411704942408028</v>
      </c>
    </row>
    <row r="23" spans="2:13" x14ac:dyDescent="0.25">
      <c r="B23" s="5" t="s">
        <v>3</v>
      </c>
      <c r="C23" s="12">
        <f t="shared" si="2"/>
        <v>0.5186943034296414</v>
      </c>
      <c r="D23" s="12">
        <f t="shared" si="3"/>
        <v>4.2993977760951818</v>
      </c>
      <c r="E23" s="12">
        <f t="shared" si="4"/>
        <v>1</v>
      </c>
      <c r="F23" s="12">
        <f t="shared" si="5"/>
        <v>1.7853923993962291</v>
      </c>
      <c r="G23" s="12">
        <f t="shared" si="6"/>
        <v>0.97772415945131785</v>
      </c>
      <c r="H23" s="12">
        <f t="shared" si="7"/>
        <v>0.90055713532220083</v>
      </c>
      <c r="I23" s="12">
        <f t="shared" si="8"/>
        <v>0.46751635729976321</v>
      </c>
      <c r="J23" s="12">
        <f t="shared" si="9"/>
        <v>0.73171765385733589</v>
      </c>
      <c r="K23" s="12">
        <f t="shared" si="10"/>
        <v>0.63216065686060374</v>
      </c>
      <c r="L23" s="12">
        <f t="shared" si="11"/>
        <v>7.8610374067429305</v>
      </c>
      <c r="M23" s="12">
        <f t="shared" si="12"/>
        <v>1.7797216354797172</v>
      </c>
    </row>
    <row r="24" spans="2:13" x14ac:dyDescent="0.25">
      <c r="B24" s="5" t="s">
        <v>4</v>
      </c>
      <c r="C24" s="12">
        <f t="shared" si="2"/>
        <v>0.36855350569710726</v>
      </c>
      <c r="D24" s="12">
        <f t="shared" si="3"/>
        <v>3.5140053766989521</v>
      </c>
      <c r="E24" s="12">
        <f t="shared" si="4"/>
        <v>0.56010096174833757</v>
      </c>
      <c r="F24" s="12">
        <f t="shared" si="5"/>
        <v>1</v>
      </c>
      <c r="G24" s="12">
        <f t="shared" si="6"/>
        <v>0.55304358292863987</v>
      </c>
      <c r="H24" s="12">
        <f t="shared" si="7"/>
        <v>0.52747731822410426</v>
      </c>
      <c r="I24" s="12">
        <f t="shared" si="8"/>
        <v>0.34195574836579246</v>
      </c>
      <c r="J24" s="12">
        <f t="shared" si="9"/>
        <v>0.46467542970632636</v>
      </c>
      <c r="K24" s="12">
        <f t="shared" si="10"/>
        <v>0.42242774304163283</v>
      </c>
      <c r="L24" s="12">
        <f t="shared" si="11"/>
        <v>7.0756450073467017</v>
      </c>
      <c r="M24" s="12">
        <f t="shared" si="12"/>
        <v>0.99436121231721253</v>
      </c>
    </row>
    <row r="25" spans="2:13" x14ac:dyDescent="0.25">
      <c r="B25" s="5" t="s">
        <v>5</v>
      </c>
      <c r="C25" s="12">
        <f t="shared" si="2"/>
        <v>0.5248973293411463</v>
      </c>
      <c r="D25" s="12">
        <f t="shared" si="3"/>
        <v>4.3221811351165877</v>
      </c>
      <c r="E25" s="12">
        <f t="shared" si="4"/>
        <v>1.0227833590214064</v>
      </c>
      <c r="F25" s="12">
        <f t="shared" si="5"/>
        <v>1.8081757584176357</v>
      </c>
      <c r="G25" s="12">
        <f t="shared" si="6"/>
        <v>1</v>
      </c>
      <c r="H25" s="12">
        <f t="shared" si="7"/>
        <v>0.91942156639615191</v>
      </c>
      <c r="I25" s="12">
        <f t="shared" si="8"/>
        <v>0.47254976507752539</v>
      </c>
      <c r="J25" s="12">
        <f t="shared" si="9"/>
        <v>0.74412291658962071</v>
      </c>
      <c r="K25" s="12">
        <f t="shared" si="10"/>
        <v>0.64139855554787339</v>
      </c>
      <c r="L25" s="12">
        <f t="shared" si="11"/>
        <v>7.8838207657643373</v>
      </c>
      <c r="M25" s="12">
        <f t="shared" si="12"/>
        <v>1.8025049945011236</v>
      </c>
    </row>
    <row r="26" spans="2:13" x14ac:dyDescent="0.25">
      <c r="B26" s="5" t="s">
        <v>6</v>
      </c>
      <c r="C26" s="12">
        <f t="shared" si="2"/>
        <v>0.55020810661076447</v>
      </c>
      <c r="D26" s="12">
        <f t="shared" si="3"/>
        <v>4.4098214913458751</v>
      </c>
      <c r="E26" s="12">
        <f t="shared" si="4"/>
        <v>1.1104237152506937</v>
      </c>
      <c r="F26" s="12">
        <f t="shared" si="5"/>
        <v>1.895816114646923</v>
      </c>
      <c r="G26" s="12">
        <f t="shared" si="6"/>
        <v>1.0876403562292873</v>
      </c>
      <c r="H26" s="12">
        <f t="shared" si="7"/>
        <v>1</v>
      </c>
      <c r="I26" s="12">
        <f t="shared" si="8"/>
        <v>0.49296565663202302</v>
      </c>
      <c r="J26" s="12">
        <f t="shared" si="9"/>
        <v>0.79603660071302851</v>
      </c>
      <c r="K26" s="12">
        <f t="shared" si="10"/>
        <v>0.67960053100514128</v>
      </c>
      <c r="L26" s="12">
        <f t="shared" si="11"/>
        <v>7.9714611219936256</v>
      </c>
      <c r="M26" s="12">
        <f t="shared" si="12"/>
        <v>1.8901453507304111</v>
      </c>
    </row>
    <row r="27" spans="2:13" x14ac:dyDescent="0.25">
      <c r="B27" s="5" t="s">
        <v>7</v>
      </c>
      <c r="C27" s="12">
        <f t="shared" si="2"/>
        <v>1.211044755355374</v>
      </c>
      <c r="D27" s="12">
        <f t="shared" si="3"/>
        <v>5.4383603693522504</v>
      </c>
      <c r="E27" s="12">
        <f t="shared" si="4"/>
        <v>2.1389625932570691</v>
      </c>
      <c r="F27" s="12">
        <f t="shared" si="5"/>
        <v>2.9243549926532979</v>
      </c>
      <c r="G27" s="12">
        <f t="shared" si="6"/>
        <v>2.1161792342356627</v>
      </c>
      <c r="H27" s="12">
        <f t="shared" si="7"/>
        <v>2.0285388780063753</v>
      </c>
      <c r="I27" s="12">
        <f t="shared" si="8"/>
        <v>1</v>
      </c>
      <c r="J27" s="12">
        <f t="shared" si="9"/>
        <v>1.7723152331334173</v>
      </c>
      <c r="K27" s="12">
        <f t="shared" si="10"/>
        <v>1.557086231374416</v>
      </c>
      <c r="L27" s="12">
        <f t="shared" si="11"/>
        <v>9</v>
      </c>
      <c r="M27" s="12">
        <f t="shared" si="12"/>
        <v>2.9186842287367862</v>
      </c>
    </row>
    <row r="28" spans="2:13" x14ac:dyDescent="0.25">
      <c r="B28" s="5" t="s">
        <v>8</v>
      </c>
      <c r="C28" s="12">
        <f t="shared" si="2"/>
        <v>0.64050400890380776</v>
      </c>
      <c r="D28" s="12">
        <f t="shared" si="3"/>
        <v>4.6660451362188331</v>
      </c>
      <c r="E28" s="12">
        <f t="shared" si="4"/>
        <v>1.3666473601236517</v>
      </c>
      <c r="F28" s="12">
        <f t="shared" si="5"/>
        <v>2.152039759519881</v>
      </c>
      <c r="G28" s="12">
        <f t="shared" si="6"/>
        <v>1.3438640011022454</v>
      </c>
      <c r="H28" s="12">
        <f t="shared" si="7"/>
        <v>1.2562236448729578</v>
      </c>
      <c r="I28" s="12">
        <f t="shared" si="8"/>
        <v>0.56423371040603221</v>
      </c>
      <c r="J28" s="12">
        <f t="shared" si="9"/>
        <v>1</v>
      </c>
      <c r="K28" s="12">
        <f t="shared" si="10"/>
        <v>0.82289017012639998</v>
      </c>
      <c r="L28" s="12">
        <f t="shared" si="11"/>
        <v>8.2276847668665827</v>
      </c>
      <c r="M28" s="12">
        <f t="shared" si="12"/>
        <v>2.1463689956033689</v>
      </c>
    </row>
    <row r="29" spans="2:13" x14ac:dyDescent="0.25">
      <c r="B29" s="5" t="s">
        <v>9</v>
      </c>
      <c r="C29" s="12">
        <f t="shared" si="2"/>
        <v>0.74291915800212194</v>
      </c>
      <c r="D29" s="12">
        <f t="shared" si="3"/>
        <v>4.8812741379778348</v>
      </c>
      <c r="E29" s="12">
        <f t="shared" si="4"/>
        <v>1.581876361882653</v>
      </c>
      <c r="F29" s="12">
        <f t="shared" si="5"/>
        <v>2.3672687612788819</v>
      </c>
      <c r="G29" s="12">
        <f t="shared" si="6"/>
        <v>1.5590930028612466</v>
      </c>
      <c r="H29" s="12">
        <f t="shared" si="7"/>
        <v>1.4714526466319593</v>
      </c>
      <c r="I29" s="12">
        <f t="shared" si="8"/>
        <v>0.6422251894921166</v>
      </c>
      <c r="J29" s="12">
        <f t="shared" si="9"/>
        <v>1.2152290017590015</v>
      </c>
      <c r="K29" s="12">
        <f t="shared" si="10"/>
        <v>1</v>
      </c>
      <c r="L29" s="12">
        <f t="shared" si="11"/>
        <v>8.4429137686255835</v>
      </c>
      <c r="M29" s="12">
        <f t="shared" si="12"/>
        <v>2.3615979973623702</v>
      </c>
    </row>
    <row r="30" spans="2:13" x14ac:dyDescent="0.25">
      <c r="B30" s="5" t="s">
        <v>10</v>
      </c>
      <c r="C30" s="12">
        <f t="shared" si="2"/>
        <v>0.11377916625634543</v>
      </c>
      <c r="D30" s="12">
        <f t="shared" si="3"/>
        <v>0.21921942129786362</v>
      </c>
      <c r="E30" s="12">
        <f t="shared" si="4"/>
        <v>0.12720967326045721</v>
      </c>
      <c r="F30" s="12">
        <f t="shared" si="5"/>
        <v>0.141329871546932</v>
      </c>
      <c r="G30" s="12">
        <f t="shared" si="6"/>
        <v>0.12684205155227801</v>
      </c>
      <c r="H30" s="12">
        <f t="shared" si="7"/>
        <v>0.12544751642091739</v>
      </c>
      <c r="I30" s="12">
        <f t="shared" si="8"/>
        <v>0.1111111111111111</v>
      </c>
      <c r="J30" s="12">
        <f t="shared" si="9"/>
        <v>0.12154087429638341</v>
      </c>
      <c r="K30" s="12">
        <f t="shared" si="10"/>
        <v>0.11844252202551979</v>
      </c>
      <c r="L30" s="12">
        <f t="shared" si="11"/>
        <v>1</v>
      </c>
      <c r="M30" s="12">
        <f t="shared" si="12"/>
        <v>0.14121669366279554</v>
      </c>
    </row>
    <row r="31" spans="2:13" x14ac:dyDescent="0.25">
      <c r="B31" s="5" t="s">
        <v>11</v>
      </c>
      <c r="C31" s="12">
        <f t="shared" si="2"/>
        <v>0.36932538834321188</v>
      </c>
      <c r="D31" s="12">
        <f t="shared" si="3"/>
        <v>3.5196761406154642</v>
      </c>
      <c r="E31" s="12">
        <f t="shared" si="4"/>
        <v>0.56188562304601852</v>
      </c>
      <c r="F31" s="12">
        <f t="shared" si="5"/>
        <v>1.0056707639165119</v>
      </c>
      <c r="G31" s="12">
        <f t="shared" si="6"/>
        <v>0.55478348356908069</v>
      </c>
      <c r="H31" s="12">
        <f t="shared" si="7"/>
        <v>0.52905984167491082</v>
      </c>
      <c r="I31" s="12">
        <f t="shared" si="8"/>
        <v>0.34262014032014776</v>
      </c>
      <c r="J31" s="12">
        <f t="shared" si="9"/>
        <v>0.46590311453827565</v>
      </c>
      <c r="K31" s="12">
        <f t="shared" si="10"/>
        <v>0.42344209349638823</v>
      </c>
      <c r="L31" s="12">
        <f t="shared" si="11"/>
        <v>7.0813157712632142</v>
      </c>
      <c r="M31" s="12">
        <f t="shared" si="12"/>
        <v>1</v>
      </c>
    </row>
    <row r="32" spans="2:13" x14ac:dyDescent="0.25">
      <c r="C32" s="13">
        <f>SUM(C21:C31)</f>
        <v>6.2312285002378802</v>
      </c>
      <c r="D32" s="13">
        <f t="shared" ref="D32:M32" si="13">SUM(D21:D31)</f>
        <v>41.497296598715721</v>
      </c>
      <c r="E32" s="13">
        <f t="shared" si="13"/>
        <v>11.63039819983808</v>
      </c>
      <c r="F32" s="13">
        <f t="shared" si="13"/>
        <v>18.077934205038179</v>
      </c>
      <c r="G32" s="13">
        <f t="shared" si="13"/>
        <v>11.455669018032172</v>
      </c>
      <c r="H32" s="13">
        <f t="shared" si="13"/>
        <v>10.802439218906116</v>
      </c>
      <c r="I32" s="13">
        <f t="shared" si="13"/>
        <v>5.4447899443532055</v>
      </c>
      <c r="J32" s="13">
        <f t="shared" si="13"/>
        <v>9.0871255601221321</v>
      </c>
      <c r="K32" s="13">
        <f t="shared" si="13"/>
        <v>7.8483545234118299</v>
      </c>
      <c r="L32" s="13">
        <f t="shared" si="13"/>
        <v>77.894473483895354</v>
      </c>
      <c r="M32" s="13">
        <f t="shared" si="13"/>
        <v>18.026357631199279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0.1604819980461035</v>
      </c>
      <c r="D35" s="12">
        <f>D21/$D$32</f>
        <v>0.12596761819319705</v>
      </c>
      <c r="E35" s="12">
        <f>E21/$E$32</f>
        <v>0.16576541961637528</v>
      </c>
      <c r="F35" s="12">
        <f>F21/$F$32</f>
        <v>0.1500896179023456</v>
      </c>
      <c r="G35" s="12">
        <f>G21/$G$32</f>
        <v>0.16630495136350826</v>
      </c>
      <c r="H35" s="12">
        <f>H21/$H$32</f>
        <v>0.16824849330974023</v>
      </c>
      <c r="I35" s="12">
        <f>I21/$I$32</f>
        <v>0.15165567874337316</v>
      </c>
      <c r="J35" s="12">
        <f>J21/$J$32</f>
        <v>0.17181125840601455</v>
      </c>
      <c r="K35" s="12">
        <f>K21/$K$32</f>
        <v>0.17150620196931315</v>
      </c>
      <c r="L35" s="12">
        <f>L21/$L$32</f>
        <v>0.1128315636726364</v>
      </c>
      <c r="M35" s="12">
        <f>M21/$M$32</f>
        <v>0.15020446885482519</v>
      </c>
      <c r="N35" s="15">
        <f>AVERAGE(C35:M35)</f>
        <v>0.15407884273431205</v>
      </c>
      <c r="P35" s="8"/>
    </row>
    <row r="36" spans="2:16" x14ac:dyDescent="0.25">
      <c r="B36" s="5" t="s">
        <v>2</v>
      </c>
      <c r="C36" s="12">
        <f t="shared" ref="C36:C45" si="14">C22/$C$32</f>
        <v>3.0700652093091578E-2</v>
      </c>
      <c r="D36" s="12">
        <f t="shared" ref="D36:D45" si="15">D22/$D$32</f>
        <v>2.4097955335985632E-2</v>
      </c>
      <c r="E36" s="12">
        <f t="shared" ref="E36:E45" si="16">E22/$E$32</f>
        <v>1.999851684780108E-2</v>
      </c>
      <c r="F36" s="12">
        <f t="shared" ref="F36:F45" si="17">F22/$F$32</f>
        <v>1.5741596530683896E-2</v>
      </c>
      <c r="G36" s="12">
        <f t="shared" ref="G36:G45" si="18">G22/$G$32</f>
        <v>2.0196521639891902E-2</v>
      </c>
      <c r="H36" s="12">
        <f t="shared" ref="H36:H45" si="19">H22/$H$32</f>
        <v>2.0992161502622009E-2</v>
      </c>
      <c r="I36" s="12">
        <f t="shared" ref="I36:I45" si="20">I22/$I$32</f>
        <v>3.3771541767817242E-2</v>
      </c>
      <c r="J36" s="12">
        <f t="shared" ref="J36:J45" si="21">J22/$J$32</f>
        <v>2.3584383899260101E-2</v>
      </c>
      <c r="K36" s="12">
        <f t="shared" ref="K36:K45" si="22">K22/$K$32</f>
        <v>2.6102865677601197E-2</v>
      </c>
      <c r="L36" s="12">
        <f t="shared" ref="L36:L45" si="23">L22/$L$32</f>
        <v>5.8561787847386457E-2</v>
      </c>
      <c r="M36" s="12">
        <f t="shared" ref="M36:M45" si="24">M22/$M$32</f>
        <v>1.5761201194208097E-2</v>
      </c>
      <c r="N36" s="15">
        <f t="shared" ref="N36:N45" si="25">AVERAGE(C36:M36)</f>
        <v>2.6319016757849926E-2</v>
      </c>
      <c r="P36" s="8"/>
    </row>
    <row r="37" spans="2:16" x14ac:dyDescent="0.25">
      <c r="B37" s="5" t="s">
        <v>3</v>
      </c>
      <c r="C37" s="12">
        <f t="shared" si="14"/>
        <v>8.3241098189520732E-2</v>
      </c>
      <c r="D37" s="12">
        <f t="shared" si="15"/>
        <v>0.10360669557997765</v>
      </c>
      <c r="E37" s="12">
        <f t="shared" si="16"/>
        <v>8.5981578860637994E-2</v>
      </c>
      <c r="F37" s="12">
        <f t="shared" si="17"/>
        <v>9.8760863887791678E-2</v>
      </c>
      <c r="G37" s="12">
        <f t="shared" si="18"/>
        <v>8.5348499324858204E-2</v>
      </c>
      <c r="H37" s="12">
        <f t="shared" si="19"/>
        <v>8.3366091405177437E-2</v>
      </c>
      <c r="I37" s="12">
        <f t="shared" si="20"/>
        <v>8.5864902425597647E-2</v>
      </c>
      <c r="J37" s="12">
        <f t="shared" si="21"/>
        <v>8.0522454434700422E-2</v>
      </c>
      <c r="K37" s="12">
        <f t="shared" si="22"/>
        <v>8.0546903809563308E-2</v>
      </c>
      <c r="L37" s="12">
        <f t="shared" si="23"/>
        <v>0.10091906466725391</v>
      </c>
      <c r="M37" s="12">
        <f t="shared" si="24"/>
        <v>9.8728854263905652E-2</v>
      </c>
      <c r="N37" s="15">
        <f t="shared" si="25"/>
        <v>8.9717000622634976E-2</v>
      </c>
      <c r="P37" s="8"/>
    </row>
    <row r="38" spans="2:16" x14ac:dyDescent="0.25">
      <c r="B38" s="5" t="s">
        <v>4</v>
      </c>
      <c r="C38" s="12">
        <f t="shared" si="14"/>
        <v>5.9146202981167767E-2</v>
      </c>
      <c r="D38" s="12">
        <f t="shared" si="15"/>
        <v>8.4680344618104725E-2</v>
      </c>
      <c r="E38" s="12">
        <f t="shared" si="16"/>
        <v>4.815836501248387E-2</v>
      </c>
      <c r="F38" s="12">
        <f t="shared" si="17"/>
        <v>5.5316054846648782E-2</v>
      </c>
      <c r="G38" s="12">
        <f t="shared" si="18"/>
        <v>4.827684721495562E-2</v>
      </c>
      <c r="H38" s="12">
        <f t="shared" si="19"/>
        <v>4.8829464117782655E-2</v>
      </c>
      <c r="I38" s="12">
        <f t="shared" si="20"/>
        <v>6.2804213176384321E-2</v>
      </c>
      <c r="J38" s="12">
        <f t="shared" si="21"/>
        <v>5.1135579301941667E-2</v>
      </c>
      <c r="K38" s="12">
        <f t="shared" si="22"/>
        <v>5.3823733596834948E-2</v>
      </c>
      <c r="L38" s="12">
        <f t="shared" si="23"/>
        <v>9.083629031537889E-2</v>
      </c>
      <c r="M38" s="12">
        <f t="shared" si="24"/>
        <v>5.5161515856992263E-2</v>
      </c>
      <c r="N38" s="15">
        <f t="shared" si="25"/>
        <v>5.9833510094425037E-2</v>
      </c>
      <c r="P38" s="8"/>
    </row>
    <row r="39" spans="2:16" x14ac:dyDescent="0.25">
      <c r="B39" s="5" t="s">
        <v>5</v>
      </c>
      <c r="C39" s="12">
        <f t="shared" si="14"/>
        <v>8.4236572181730793E-2</v>
      </c>
      <c r="D39" s="12">
        <f t="shared" si="15"/>
        <v>0.10415572794807922</v>
      </c>
      <c r="E39" s="12">
        <f t="shared" si="16"/>
        <v>8.7940528041047267E-2</v>
      </c>
      <c r="F39" s="12">
        <f t="shared" si="17"/>
        <v>0.1000211494250107</v>
      </c>
      <c r="G39" s="12">
        <f t="shared" si="18"/>
        <v>8.7293024826914714E-2</v>
      </c>
      <c r="H39" s="12">
        <f t="shared" si="19"/>
        <v>8.511240357520429E-2</v>
      </c>
      <c r="I39" s="12">
        <f t="shared" si="20"/>
        <v>8.6789347230485356E-2</v>
      </c>
      <c r="J39" s="12">
        <f t="shared" si="21"/>
        <v>8.1887601493603621E-2</v>
      </c>
      <c r="K39" s="12">
        <f t="shared" si="22"/>
        <v>8.1723952917081677E-2</v>
      </c>
      <c r="L39" s="12">
        <f t="shared" si="23"/>
        <v>0.10121155472466624</v>
      </c>
      <c r="M39" s="12">
        <f t="shared" si="24"/>
        <v>9.9992745699298793E-2</v>
      </c>
      <c r="N39" s="15">
        <f t="shared" si="25"/>
        <v>9.0942237096647519E-2</v>
      </c>
      <c r="P39" s="8"/>
    </row>
    <row r="40" spans="2:16" x14ac:dyDescent="0.25">
      <c r="B40" s="5" t="s">
        <v>6</v>
      </c>
      <c r="C40" s="12">
        <f t="shared" si="14"/>
        <v>8.8298496290059009E-2</v>
      </c>
      <c r="D40" s="12">
        <f t="shared" si="15"/>
        <v>0.10626768133812245</v>
      </c>
      <c r="E40" s="12">
        <f t="shared" si="16"/>
        <v>9.5475984241550155E-2</v>
      </c>
      <c r="F40" s="12">
        <f t="shared" si="17"/>
        <v>0.1048690681769698</v>
      </c>
      <c r="G40" s="12">
        <f t="shared" si="18"/>
        <v>9.4943416619077542E-2</v>
      </c>
      <c r="H40" s="12">
        <f t="shared" si="19"/>
        <v>9.2571684944066063E-2</v>
      </c>
      <c r="I40" s="12">
        <f t="shared" si="20"/>
        <v>9.0538966915202662E-2</v>
      </c>
      <c r="J40" s="12">
        <f t="shared" si="21"/>
        <v>8.7600484382690719E-2</v>
      </c>
      <c r="K40" s="12">
        <f t="shared" si="22"/>
        <v>8.6591466909130652E-2</v>
      </c>
      <c r="L40" s="12">
        <f t="shared" si="23"/>
        <v>0.10233667120995074</v>
      </c>
      <c r="M40" s="12">
        <f t="shared" si="24"/>
        <v>0.10485453519789407</v>
      </c>
      <c r="N40" s="15">
        <f t="shared" si="25"/>
        <v>9.5849859656792172E-2</v>
      </c>
      <c r="P40" s="8"/>
    </row>
    <row r="41" spans="2:16" x14ac:dyDescent="0.25">
      <c r="B41" s="5" t="s">
        <v>7</v>
      </c>
      <c r="C41" s="12">
        <f t="shared" si="14"/>
        <v>0.19435088206268503</v>
      </c>
      <c r="D41" s="12">
        <f t="shared" si="15"/>
        <v>0.13105336528164488</v>
      </c>
      <c r="E41" s="12">
        <f t="shared" si="16"/>
        <v>0.18391138089208742</v>
      </c>
      <c r="F41" s="12">
        <f t="shared" si="17"/>
        <v>0.16176378116468101</v>
      </c>
      <c r="G41" s="12">
        <f t="shared" si="18"/>
        <v>0.18472768643233506</v>
      </c>
      <c r="H41" s="12">
        <f t="shared" si="19"/>
        <v>0.18778526191159542</v>
      </c>
      <c r="I41" s="12">
        <f t="shared" si="20"/>
        <v>0.18366181436202153</v>
      </c>
      <c r="J41" s="12">
        <f t="shared" si="21"/>
        <v>0.19503584729928583</v>
      </c>
      <c r="K41" s="12">
        <f t="shared" si="22"/>
        <v>0.19839652079038866</v>
      </c>
      <c r="L41" s="12">
        <f t="shared" si="23"/>
        <v>0.1155409311786509</v>
      </c>
      <c r="M41" s="12">
        <f t="shared" si="24"/>
        <v>0.16191203394773704</v>
      </c>
      <c r="N41" s="15">
        <f t="shared" si="25"/>
        <v>0.17255813684755569</v>
      </c>
      <c r="P41" s="8"/>
    </row>
    <row r="42" spans="2:16" x14ac:dyDescent="0.25">
      <c r="B42" s="5" t="s">
        <v>8</v>
      </c>
      <c r="C42" s="12">
        <f t="shared" si="14"/>
        <v>0.10278936310542235</v>
      </c>
      <c r="D42" s="12">
        <f t="shared" si="15"/>
        <v>0.11244214728829444</v>
      </c>
      <c r="E42" s="12">
        <f t="shared" si="16"/>
        <v>0.11750649776915449</v>
      </c>
      <c r="F42" s="12">
        <f t="shared" si="17"/>
        <v>0.11904234936977059</v>
      </c>
      <c r="G42" s="12">
        <f t="shared" si="18"/>
        <v>0.11730995361221525</v>
      </c>
      <c r="H42" s="12">
        <f t="shared" si="19"/>
        <v>0.11629073947246578</v>
      </c>
      <c r="I42" s="12">
        <f t="shared" si="20"/>
        <v>0.10362818697738731</v>
      </c>
      <c r="J42" s="12">
        <f t="shared" si="21"/>
        <v>0.11004579978386035</v>
      </c>
      <c r="K42" s="12">
        <f t="shared" si="22"/>
        <v>0.10484875111995755</v>
      </c>
      <c r="L42" s="12">
        <f t="shared" si="23"/>
        <v>0.10562603993424069</v>
      </c>
      <c r="M42" s="12">
        <f t="shared" si="24"/>
        <v>0.11906836863640838</v>
      </c>
      <c r="N42" s="15">
        <f t="shared" si="25"/>
        <v>0.11169074518810702</v>
      </c>
      <c r="P42" s="8"/>
    </row>
    <row r="43" spans="2:16" x14ac:dyDescent="0.25">
      <c r="B43" s="5" t="s">
        <v>9</v>
      </c>
      <c r="C43" s="12">
        <f t="shared" si="14"/>
        <v>0.1192251508629094</v>
      </c>
      <c r="D43" s="12">
        <f t="shared" si="15"/>
        <v>0.11762872615969164</v>
      </c>
      <c r="E43" s="12">
        <f t="shared" si="16"/>
        <v>0.13601222715699246</v>
      </c>
      <c r="F43" s="12">
        <f t="shared" si="17"/>
        <v>0.13094796863566097</v>
      </c>
      <c r="G43" s="12">
        <f t="shared" si="18"/>
        <v>0.1360979442062358</v>
      </c>
      <c r="H43" s="12">
        <f t="shared" si="19"/>
        <v>0.1362148508141259</v>
      </c>
      <c r="I43" s="12">
        <f t="shared" si="20"/>
        <v>0.11795224353111522</v>
      </c>
      <c r="J43" s="12">
        <f t="shared" si="21"/>
        <v>0.13373084741911156</v>
      </c>
      <c r="K43" s="12">
        <f t="shared" si="22"/>
        <v>0.12741524315918401</v>
      </c>
      <c r="L43" s="12">
        <f t="shared" si="23"/>
        <v>0.10838912429867251</v>
      </c>
      <c r="M43" s="12">
        <f t="shared" si="24"/>
        <v>0.13100805196913509</v>
      </c>
      <c r="N43" s="15">
        <f t="shared" si="25"/>
        <v>0.12678385256480312</v>
      </c>
      <c r="P43" s="8"/>
    </row>
    <row r="44" spans="2:16" x14ac:dyDescent="0.25">
      <c r="B44" s="5" t="s">
        <v>10</v>
      </c>
      <c r="C44" s="12">
        <f t="shared" si="14"/>
        <v>1.8259507936838115E-2</v>
      </c>
      <c r="D44" s="12">
        <f t="shared" si="15"/>
        <v>5.2827398232165356E-3</v>
      </c>
      <c r="E44" s="12">
        <f t="shared" si="16"/>
        <v>1.0937688553279994E-2</v>
      </c>
      <c r="F44" s="12">
        <f t="shared" si="17"/>
        <v>7.8178109259599178E-3</v>
      </c>
      <c r="G44" s="12">
        <f t="shared" si="18"/>
        <v>1.10724263552498E-2</v>
      </c>
      <c r="H44" s="12">
        <f t="shared" si="19"/>
        <v>1.1612887967132718E-2</v>
      </c>
      <c r="I44" s="12">
        <f t="shared" si="20"/>
        <v>2.0406868262446837E-2</v>
      </c>
      <c r="J44" s="12">
        <f t="shared" si="21"/>
        <v>1.3375062718375148E-2</v>
      </c>
      <c r="K44" s="12">
        <f t="shared" si="22"/>
        <v>1.5091382744268611E-2</v>
      </c>
      <c r="L44" s="12">
        <f t="shared" si="23"/>
        <v>1.2837881242072321E-2</v>
      </c>
      <c r="M44" s="12">
        <f t="shared" si="24"/>
        <v>7.833900588901193E-3</v>
      </c>
      <c r="N44" s="15">
        <f t="shared" si="25"/>
        <v>1.2229832465249198E-2</v>
      </c>
      <c r="P44" s="8"/>
    </row>
    <row r="45" spans="2:16" x14ac:dyDescent="0.25">
      <c r="B45" s="5" t="s">
        <v>11</v>
      </c>
      <c r="C45" s="12">
        <f t="shared" si="14"/>
        <v>5.9270076250471752E-2</v>
      </c>
      <c r="D45" s="12">
        <f t="shared" si="15"/>
        <v>8.4816998433685745E-2</v>
      </c>
      <c r="E45" s="12">
        <f t="shared" si="16"/>
        <v>4.831181300858995E-2</v>
      </c>
      <c r="F45" s="12">
        <f t="shared" si="17"/>
        <v>5.5629739134476955E-2</v>
      </c>
      <c r="G45" s="12">
        <f t="shared" si="18"/>
        <v>4.8428728404757988E-2</v>
      </c>
      <c r="H45" s="12">
        <f t="shared" si="19"/>
        <v>4.8975960980087316E-2</v>
      </c>
      <c r="I45" s="12">
        <f t="shared" si="20"/>
        <v>6.2926236608168748E-2</v>
      </c>
      <c r="J45" s="12">
        <f t="shared" si="21"/>
        <v>5.1270680861156041E-2</v>
      </c>
      <c r="K45" s="12">
        <f t="shared" si="22"/>
        <v>5.3952977306676232E-2</v>
      </c>
      <c r="L45" s="12">
        <f t="shared" si="23"/>
        <v>9.0909090909090912E-2</v>
      </c>
      <c r="M45" s="12">
        <f t="shared" si="24"/>
        <v>5.5474323790694197E-2</v>
      </c>
      <c r="N45" s="15">
        <f t="shared" si="25"/>
        <v>5.9996965971623253E-2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11.24031464428152</v>
      </c>
    </row>
    <row r="50" spans="2:3" x14ac:dyDescent="0.25">
      <c r="C50" s="8">
        <f t="shared" ref="C50:C59" si="26">(C22*$N$35+D22*$N$36+E22*$N$37+F22*$N$38+G22*$N$39+H22*$N$40+I22*$N$41+J22*$N$42+K22*$N$43+L22*$N$44+M22*$N$45)/N36</f>
        <v>11.054367318546277</v>
      </c>
    </row>
    <row r="51" spans="2:3" x14ac:dyDescent="0.25">
      <c r="C51" s="8">
        <f t="shared" si="26"/>
        <v>11.261170115345111</v>
      </c>
    </row>
    <row r="52" spans="2:3" x14ac:dyDescent="0.25">
      <c r="C52" s="8">
        <f t="shared" si="26"/>
        <v>11.212212292897998</v>
      </c>
    </row>
    <row r="53" spans="2:3" x14ac:dyDescent="0.25">
      <c r="C53" s="8">
        <f t="shared" si="26"/>
        <v>11.26193894500731</v>
      </c>
    </row>
    <row r="54" spans="2:3" x14ac:dyDescent="0.25">
      <c r="C54" s="8">
        <f t="shared" si="26"/>
        <v>11.264359413034652</v>
      </c>
    </row>
    <row r="55" spans="2:3" x14ac:dyDescent="0.25">
      <c r="C55" s="8">
        <f t="shared" si="26"/>
        <v>11.22284412582548</v>
      </c>
    </row>
    <row r="56" spans="2:3" x14ac:dyDescent="0.25">
      <c r="C56" s="8">
        <f t="shared" si="26"/>
        <v>11.265697715196071</v>
      </c>
    </row>
    <row r="57" spans="2:3" x14ac:dyDescent="0.25">
      <c r="C57" s="8">
        <f t="shared" si="26"/>
        <v>11.260161063136406</v>
      </c>
    </row>
    <row r="58" spans="2:3" x14ac:dyDescent="0.25">
      <c r="C58" s="8">
        <f t="shared" si="26"/>
        <v>11.054630853538347</v>
      </c>
    </row>
    <row r="59" spans="2:3" x14ac:dyDescent="0.25">
      <c r="C59" s="8">
        <f t="shared" si="26"/>
        <v>11.212759690097348</v>
      </c>
    </row>
    <row r="60" spans="2:3" x14ac:dyDescent="0.25">
      <c r="C60" s="8">
        <f>AVERAGE(C49:C59)</f>
        <v>11.210041470627864</v>
      </c>
    </row>
    <row r="61" spans="2:3" x14ac:dyDescent="0.25">
      <c r="B61" s="17" t="s">
        <v>16</v>
      </c>
      <c r="C61" s="8">
        <f>(C60-11)/10</f>
        <v>2.1004147062786416E-2</v>
      </c>
    </row>
    <row r="62" spans="2:3" x14ac:dyDescent="0.25">
      <c r="B62" t="s">
        <v>17</v>
      </c>
      <c r="C62" s="8">
        <f>C61/1.51</f>
        <v>1.3910031167408222E-2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workbookViewId="0">
      <pane xSplit="1" ySplit="4" topLeftCell="B17" activePane="bottomRight" state="frozen"/>
      <selection pane="topRight" activeCell="B1" sqref="B1"/>
      <selection pane="bottomLeft" activeCell="A5" sqref="A5"/>
      <selection pane="bottomRight" activeCell="F17" sqref="F17"/>
    </sheetView>
  </sheetViews>
  <sheetFormatPr defaultRowHeight="15" x14ac:dyDescent="0.25"/>
  <cols>
    <col min="2" max="2" width="21.140625" customWidth="1"/>
    <col min="3" max="3" width="22.14062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45" x14ac:dyDescent="0.25">
      <c r="B4" s="1" t="s">
        <v>0</v>
      </c>
      <c r="C4" s="2" t="s">
        <v>34</v>
      </c>
      <c r="D4" s="3" t="s">
        <v>32</v>
      </c>
      <c r="E4" s="3" t="s">
        <v>33</v>
      </c>
      <c r="F4" s="3"/>
    </row>
    <row r="5" spans="2:12" x14ac:dyDescent="0.25">
      <c r="B5" s="5" t="s">
        <v>1</v>
      </c>
      <c r="C5" s="6">
        <f>D5/E5</f>
        <v>8.886067914947636E-2</v>
      </c>
      <c r="D5" s="7">
        <v>280</v>
      </c>
      <c r="E5" s="21">
        <v>3151</v>
      </c>
      <c r="F5" s="7"/>
    </row>
    <row r="6" spans="2:12" x14ac:dyDescent="0.25">
      <c r="B6" s="5" t="s">
        <v>2</v>
      </c>
      <c r="C6" s="6">
        <f t="shared" ref="C6:C15" si="0">D6/E6</f>
        <v>3.3061065733177755E-2</v>
      </c>
      <c r="D6" s="7">
        <v>85</v>
      </c>
      <c r="E6" s="21">
        <v>2571</v>
      </c>
      <c r="F6" s="7"/>
    </row>
    <row r="7" spans="2:12" x14ac:dyDescent="0.25">
      <c r="B7" s="5" t="s">
        <v>3</v>
      </c>
      <c r="C7" s="6">
        <f t="shared" si="0"/>
        <v>6.4193548387096774E-2</v>
      </c>
      <c r="D7" s="7">
        <v>199</v>
      </c>
      <c r="E7" s="21">
        <v>3100</v>
      </c>
      <c r="F7" s="7"/>
    </row>
    <row r="8" spans="2:12" x14ac:dyDescent="0.25">
      <c r="B8" s="5" t="s">
        <v>4</v>
      </c>
      <c r="C8" s="6">
        <f t="shared" si="0"/>
        <v>7.7340823970037456E-2</v>
      </c>
      <c r="D8" s="20">
        <v>206.5</v>
      </c>
      <c r="E8" s="21">
        <v>2670</v>
      </c>
      <c r="F8" s="7"/>
    </row>
    <row r="9" spans="2:12" x14ac:dyDescent="0.25">
      <c r="B9" s="5" t="s">
        <v>5</v>
      </c>
      <c r="C9" s="6">
        <f t="shared" si="0"/>
        <v>3.5699348115721355E-2</v>
      </c>
      <c r="D9" s="26">
        <v>41.11</v>
      </c>
      <c r="E9" s="21">
        <v>1151.5616438356165</v>
      </c>
      <c r="F9" s="7"/>
    </row>
    <row r="10" spans="2:12" x14ac:dyDescent="0.25">
      <c r="B10" s="5" t="s">
        <v>6</v>
      </c>
      <c r="C10" s="6">
        <f t="shared" si="0"/>
        <v>9.790518783542039E-2</v>
      </c>
      <c r="D10" s="7">
        <v>54.728999999999999</v>
      </c>
      <c r="E10" s="21">
        <v>559</v>
      </c>
      <c r="F10" s="7"/>
    </row>
    <row r="11" spans="2:12" x14ac:dyDescent="0.25">
      <c r="B11" s="5" t="s">
        <v>7</v>
      </c>
      <c r="C11" s="6">
        <f t="shared" si="0"/>
        <v>2.2124887690925427E-2</v>
      </c>
      <c r="D11" s="20">
        <v>49.25</v>
      </c>
      <c r="E11" s="21">
        <v>2226</v>
      </c>
      <c r="F11" s="7"/>
    </row>
    <row r="12" spans="2:12" x14ac:dyDescent="0.25">
      <c r="B12" s="5" t="s">
        <v>8</v>
      </c>
      <c r="C12" s="6">
        <f t="shared" si="0"/>
        <v>5.3333333333333337E-2</v>
      </c>
      <c r="D12" s="7">
        <v>112</v>
      </c>
      <c r="E12" s="21">
        <v>2100</v>
      </c>
      <c r="F12" s="7"/>
    </row>
    <row r="13" spans="2:12" x14ac:dyDescent="0.25">
      <c r="B13" s="5" t="s">
        <v>9</v>
      </c>
      <c r="C13" s="6">
        <f t="shared" si="0"/>
        <v>6.7500000000000004E-2</v>
      </c>
      <c r="D13" s="7">
        <v>270</v>
      </c>
      <c r="E13" s="21">
        <v>4000</v>
      </c>
      <c r="F13" s="7"/>
    </row>
    <row r="14" spans="2:12" x14ac:dyDescent="0.25">
      <c r="B14" s="5" t="s">
        <v>10</v>
      </c>
      <c r="C14" s="6">
        <f t="shared" si="0"/>
        <v>7.6201344430217643E-2</v>
      </c>
      <c r="D14" s="7">
        <v>326.09999999999985</v>
      </c>
      <c r="E14" s="21">
        <v>4279.4520547945203</v>
      </c>
      <c r="F14" s="7"/>
    </row>
    <row r="15" spans="2:12" x14ac:dyDescent="0.25">
      <c r="B15" s="5" t="s">
        <v>11</v>
      </c>
      <c r="C15" s="6">
        <f t="shared" si="0"/>
        <v>6.8803293149073796E-2</v>
      </c>
      <c r="D15" s="20">
        <v>23.4</v>
      </c>
      <c r="E15" s="21">
        <v>340.1</v>
      </c>
      <c r="F15" s="7"/>
      <c r="L15" s="8"/>
    </row>
    <row r="17" spans="2:13" x14ac:dyDescent="0.25">
      <c r="C17" s="23" t="s">
        <v>12</v>
      </c>
      <c r="F17">
        <f>E19/8</f>
        <v>9.4725375180618708E-3</v>
      </c>
    </row>
    <row r="18" spans="2:13" ht="30" x14ac:dyDescent="0.25">
      <c r="B18" s="22" t="s">
        <v>25</v>
      </c>
      <c r="C18" s="25" t="s">
        <v>32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7.5780300144494966E-2</v>
      </c>
      <c r="F19" s="8">
        <f>E19-$F$17</f>
        <v>6.6307762626433092E-2</v>
      </c>
      <c r="G19" s="8">
        <f t="shared" ref="G19:M19" si="1">F19-$F$17</f>
        <v>5.6835225108371218E-2</v>
      </c>
      <c r="H19" s="8">
        <f t="shared" si="1"/>
        <v>4.7362687590309344E-2</v>
      </c>
      <c r="I19" s="8">
        <f t="shared" si="1"/>
        <v>3.7890150072247469E-2</v>
      </c>
      <c r="J19" s="8">
        <f t="shared" si="1"/>
        <v>2.8417612554185599E-2</v>
      </c>
      <c r="K19" s="8">
        <f t="shared" si="1"/>
        <v>1.8945075036123728E-2</v>
      </c>
      <c r="L19" s="8">
        <f t="shared" si="1"/>
        <v>9.4725375180618569E-3</v>
      </c>
      <c r="M19" s="8">
        <f t="shared" si="1"/>
        <v>-1.3877787807814457E-17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0.14512372248292724</v>
      </c>
      <c r="E21" s="12">
        <f>IF(($C5-$C$7)=0,1,IF(($C5-$C$7)&lt;0,(($C$7-$C5)/($E$19/($E$18-1)))+1,(1/((($C5-$C$7)/($E$19/($E$18-1)))+1))))</f>
        <v>0.27746425185650286</v>
      </c>
      <c r="F21" s="12">
        <f>IF(($C5-$C$8)=0,1,IF(($C5-$C$8)&lt;0,(($C$8-$C5)/($E$19/($E$18-1)))+1,(1/((($C5-$C$8)/($E$19/($E$18-1)))+1))))</f>
        <v>0.45123667676003476</v>
      </c>
      <c r="G21" s="12">
        <f>IF(($C5-$C$9)=0,1,IF(($C5-$C$9)&lt;0,(($C$9-$C5)/($E$19/($E$18-1)))+1,(1/((($C5-$C$9)/($E$19/($E$18-1)))+1))))</f>
        <v>0.15123666695160717</v>
      </c>
      <c r="H21" s="12">
        <f>IF(($C5-$C$10)=0,1,IF(($C5-$C$10)&lt;0,(($C$10-$C5)/($E$19/($E$18-1)))+1,(1/((($C5-$C$10)/($E$19/($E$18-1)))+1))))</f>
        <v>1.9548137094942415</v>
      </c>
      <c r="I21" s="12">
        <f>IF(($C5-$C$11)=0,1,IF(($C5-$C$11)&lt;0,(($C$11-$C5)/($E$19/($E$18-1)))+1,(1/((($C5-$C$11)/($E$19/($E$18-1)))+1))))</f>
        <v>0.12429792970488635</v>
      </c>
      <c r="J21" s="12">
        <f>IF(($C5-$C$12)=0,1,IF(($C5-$C$12)&lt;0,(($C$12-$C5)/($E$19/($E$18-1)))+1,(1/((($C5-$C$12)/($E$19/($E$18-1)))+1))))</f>
        <v>0.2105013794749484</v>
      </c>
      <c r="K21" s="12">
        <f>IF(($C5-$C$13)=0,1,IF(($C5-$C$13)&lt;0,(($C$13-$C5)/($E$19/($E$18-1)))+1,(1/((($C5-$C$13)/($E$19/($E$18-1)))+1))))</f>
        <v>0.30721859545827834</v>
      </c>
      <c r="L21" s="12">
        <f>IF(($C5-$C$14)=0,1,IF(($C5-$C$14)&lt;0,(($C$14-$C5)/($E$19/($E$18-1)))+1,(1/((($C5-$C$14)/($E$19/($E$18-1)))+1))))</f>
        <v>0.42800434669456011</v>
      </c>
      <c r="M21" s="12">
        <f>IF(($C5-$C$15)=0,1,IF(($C5-$C$15)&lt;0,(($C$15-$C5)/($E$19/($E$18-1)))+1,(1/((($C5-$C$15)/($E$19/($E$18-1)))+1))))</f>
        <v>0.32077758386806843</v>
      </c>
    </row>
    <row r="22" spans="2:13" x14ac:dyDescent="0.25">
      <c r="B22" s="5" t="s">
        <v>2</v>
      </c>
      <c r="C22" s="12">
        <f t="shared" ref="C22:C31" si="2">IF((C6-$C$5)=0,1,IF((C6-$C$5)&lt;0,(ABS((C6-$C$5))/($E$19/($E$18-1)))+1,(1/(((C6-$C$5)/($E$19/($E$18-1)))+1))))</f>
        <v>6.8906721994926965</v>
      </c>
      <c r="D22" s="12">
        <f t="shared" ref="D22:D31" si="3">IF(($C6-$C$6)=0,1,IF(($C6-$C$6)&lt;0,(($C$6-$C6)/($E$19/($E$18-1)))+1,(1/((($C6-$C$6)/($E$19/($E$18-1)))+1))))</f>
        <v>1</v>
      </c>
      <c r="E22" s="12">
        <f t="shared" ref="E22:E31" si="4">IF(($C6-$C$7)=0,1,IF(($C6-$C$7)&lt;0,(($C$7-$C6)/($E$19/($E$18-1)))+1,(1/((($C6-$C$7)/($E$19/($E$18-1)))+1))))</f>
        <v>4.286604312155724</v>
      </c>
      <c r="F22" s="12">
        <f t="shared" ref="F22:F31" si="5">IF(($C6-$C$8)=0,1,IF(($C6-$C$8)&lt;0,(($C$8-$C6)/($E$19/($E$18-1)))+1,(1/((($C6-$C$8)/($E$19/($E$18-1)))+1))))</f>
        <v>5.674540285792351</v>
      </c>
      <c r="G22" s="12">
        <f t="shared" ref="G22:G31" si="6">IF(($C6-$C$9)=0,1,IF(($C6-$C$9)&lt;0,(($C$9-$C6)/($E$19/($E$18-1)))+1,(1/((($C6-$C$9)/($E$19/($E$18-1)))+1))))</f>
        <v>1.2785190744837931</v>
      </c>
      <c r="H22" s="12">
        <f t="shared" ref="H22:H31" si="7">IF(($C6-$C$10)=0,1,IF(($C6-$C$10)&lt;0,(($C$10-$C6)/($E$19/($E$18-1)))+1,(1/((($C6-$C$10)/($E$19/($E$18-1)))+1))))</f>
        <v>7.8454859089869373</v>
      </c>
      <c r="I22" s="12">
        <f t="shared" ref="I22:I31" si="8">IF(($C6-$C$11)=0,1,IF(($C6-$C$11)&lt;0,(($C$11-$C6)/($E$19/($E$18-1)))+1,(1/((($C6-$C$11)/($E$19/($E$18-1)))+1))))</f>
        <v>0.46414177756887898</v>
      </c>
      <c r="J22" s="12">
        <f t="shared" ref="J22:J31" si="9">IF(($C6-$C$12)=0,1,IF(($C6-$C$12)&lt;0,(($C$12-$C6)/($E$19/($E$18-1)))+1,(1/((($C6-$C$12)/($E$19/($E$18-1)))+1))))</f>
        <v>3.1401095072467329</v>
      </c>
      <c r="K22" s="12">
        <f t="shared" ref="K22:K31" si="10">IF(($C6-$C$13)=0,1,IF(($C6-$C$13)&lt;0,(($C$13-$C6)/($E$19/($E$18-1)))+1,(1/((($C6-$C$13)/($E$19/($E$18-1)))+1))))</f>
        <v>4.6356608987988075</v>
      </c>
      <c r="L22" s="12">
        <f t="shared" ref="L22:L31" si="11">IF(($C6-$C$14)=0,1,IF(($C6-$C$14)&lt;0,(($C$14-$C6)/($E$19/($E$18-1)))+1,(1/((($C6-$C$14)/($E$19/($E$18-1)))+1))))</f>
        <v>5.554247329691929</v>
      </c>
      <c r="M22" s="12">
        <f t="shared" ref="M22:M31" si="12">IF(($C6-$C$15)=0,1,IF(($C6-$C$15)&lt;0,(($C$15-$C6)/($E$19/($E$18-1)))+1,(1/((($C6-$C$15)/($E$19/($E$18-1)))+1))))</f>
        <v>4.7732473846362851</v>
      </c>
    </row>
    <row r="23" spans="2:13" x14ac:dyDescent="0.25">
      <c r="B23" s="5" t="s">
        <v>3</v>
      </c>
      <c r="C23" s="12">
        <f t="shared" si="2"/>
        <v>3.6040678873369725</v>
      </c>
      <c r="D23" s="12">
        <f t="shared" si="3"/>
        <v>0.23328488639930056</v>
      </c>
      <c r="E23" s="12">
        <f t="shared" si="4"/>
        <v>1</v>
      </c>
      <c r="F23" s="12">
        <f t="shared" si="5"/>
        <v>2.387935973636627</v>
      </c>
      <c r="G23" s="12">
        <f t="shared" si="6"/>
        <v>0.24949569200799815</v>
      </c>
      <c r="H23" s="12">
        <f t="shared" si="7"/>
        <v>4.5588815968312142</v>
      </c>
      <c r="I23" s="12">
        <f t="shared" si="8"/>
        <v>0.18378574511769902</v>
      </c>
      <c r="J23" s="12">
        <f t="shared" si="9"/>
        <v>0.46587580725237254</v>
      </c>
      <c r="K23" s="12">
        <f t="shared" si="10"/>
        <v>1.3490565866430844</v>
      </c>
      <c r="L23" s="12">
        <f t="shared" si="11"/>
        <v>2.2676430175362055</v>
      </c>
      <c r="M23" s="12">
        <f t="shared" si="12"/>
        <v>1.4866430724805615</v>
      </c>
    </row>
    <row r="24" spans="2:13" x14ac:dyDescent="0.25">
      <c r="B24" s="5" t="s">
        <v>4</v>
      </c>
      <c r="C24" s="12">
        <f t="shared" si="2"/>
        <v>2.2161319137003455</v>
      </c>
      <c r="D24" s="12">
        <f t="shared" si="3"/>
        <v>0.17622572924607713</v>
      </c>
      <c r="E24" s="12">
        <f t="shared" si="4"/>
        <v>0.41877169699700262</v>
      </c>
      <c r="F24" s="12">
        <f t="shared" si="5"/>
        <v>1</v>
      </c>
      <c r="G24" s="12">
        <f t="shared" si="6"/>
        <v>0.1853217325951719</v>
      </c>
      <c r="H24" s="12">
        <f t="shared" si="7"/>
        <v>3.1709456231945872</v>
      </c>
      <c r="I24" s="12">
        <f t="shared" si="8"/>
        <v>0.14643315821242495</v>
      </c>
      <c r="J24" s="12">
        <f t="shared" si="9"/>
        <v>0.28293099020926077</v>
      </c>
      <c r="K24" s="12">
        <f t="shared" si="10"/>
        <v>0.49046550099001374</v>
      </c>
      <c r="L24" s="12">
        <f t="shared" si="11"/>
        <v>0.89262366111883451</v>
      </c>
      <c r="M24" s="12">
        <f t="shared" si="12"/>
        <v>0.525957888651432</v>
      </c>
    </row>
    <row r="25" spans="2:13" x14ac:dyDescent="0.25">
      <c r="B25" s="5" t="s">
        <v>5</v>
      </c>
      <c r="C25" s="12">
        <f t="shared" si="2"/>
        <v>6.612153125008903</v>
      </c>
      <c r="D25" s="12">
        <f t="shared" si="3"/>
        <v>0.78215493218492171</v>
      </c>
      <c r="E25" s="12">
        <f t="shared" si="4"/>
        <v>4.0080852376719305</v>
      </c>
      <c r="F25" s="12">
        <f t="shared" si="5"/>
        <v>5.3960212113085575</v>
      </c>
      <c r="G25" s="12">
        <f t="shared" si="6"/>
        <v>1</v>
      </c>
      <c r="H25" s="12">
        <f t="shared" si="7"/>
        <v>7.5669668345031447</v>
      </c>
      <c r="I25" s="12">
        <f t="shared" si="8"/>
        <v>0.41100960487556187</v>
      </c>
      <c r="J25" s="12">
        <f t="shared" si="9"/>
        <v>2.8615904327629398</v>
      </c>
      <c r="K25" s="12">
        <f t="shared" si="10"/>
        <v>4.3571418243150148</v>
      </c>
      <c r="L25" s="12">
        <f t="shared" si="11"/>
        <v>5.2757282552081355</v>
      </c>
      <c r="M25" s="12">
        <f t="shared" si="12"/>
        <v>4.4947283101524924</v>
      </c>
    </row>
    <row r="26" spans="2:13" x14ac:dyDescent="0.25">
      <c r="B26" s="5" t="s">
        <v>6</v>
      </c>
      <c r="C26" s="12">
        <f t="shared" si="2"/>
        <v>0.51155769736172185</v>
      </c>
      <c r="D26" s="12">
        <f t="shared" si="3"/>
        <v>0.12746183112183129</v>
      </c>
      <c r="E26" s="12">
        <f t="shared" si="4"/>
        <v>0.21935204474164885</v>
      </c>
      <c r="F26" s="12">
        <f t="shared" si="5"/>
        <v>0.31536333915197962</v>
      </c>
      <c r="G26" s="12">
        <f t="shared" si="6"/>
        <v>0.13215334781702676</v>
      </c>
      <c r="H26" s="12">
        <f t="shared" si="7"/>
        <v>1</v>
      </c>
      <c r="I26" s="12">
        <f t="shared" si="8"/>
        <v>0.1111111111111111</v>
      </c>
      <c r="J26" s="12">
        <f t="shared" si="9"/>
        <v>0.1752732737659497</v>
      </c>
      <c r="K26" s="12">
        <f t="shared" si="10"/>
        <v>0.23753956460896025</v>
      </c>
      <c r="L26" s="12">
        <f t="shared" si="11"/>
        <v>0.30383698291911809</v>
      </c>
      <c r="M26" s="12">
        <f t="shared" si="12"/>
        <v>0.24556518338017963</v>
      </c>
    </row>
    <row r="27" spans="2:13" x14ac:dyDescent="0.25">
      <c r="B27" s="5" t="s">
        <v>7</v>
      </c>
      <c r="C27" s="12">
        <f t="shared" si="2"/>
        <v>8.0451862905057574</v>
      </c>
      <c r="D27" s="12">
        <f t="shared" si="3"/>
        <v>2.1545140910130618</v>
      </c>
      <c r="E27" s="12">
        <f t="shared" si="4"/>
        <v>5.4411184031687858</v>
      </c>
      <c r="F27" s="12">
        <f t="shared" si="5"/>
        <v>6.8290543768054128</v>
      </c>
      <c r="G27" s="12">
        <f t="shared" si="6"/>
        <v>2.4330331654968553</v>
      </c>
      <c r="H27" s="12">
        <f t="shared" si="7"/>
        <v>9</v>
      </c>
      <c r="I27" s="12">
        <f t="shared" si="8"/>
        <v>1</v>
      </c>
      <c r="J27" s="12">
        <f t="shared" si="9"/>
        <v>4.2946235982597951</v>
      </c>
      <c r="K27" s="12">
        <f t="shared" si="10"/>
        <v>5.7901749898118702</v>
      </c>
      <c r="L27" s="12">
        <f t="shared" si="11"/>
        <v>6.7087614207049917</v>
      </c>
      <c r="M27" s="12">
        <f t="shared" si="12"/>
        <v>5.9277614756493477</v>
      </c>
    </row>
    <row r="28" spans="2:13" x14ac:dyDescent="0.25">
      <c r="B28" s="5" t="s">
        <v>8</v>
      </c>
      <c r="C28" s="12">
        <f t="shared" si="2"/>
        <v>4.7505626922459632</v>
      </c>
      <c r="D28" s="12">
        <f t="shared" si="3"/>
        <v>0.31846023130473755</v>
      </c>
      <c r="E28" s="12">
        <f t="shared" si="4"/>
        <v>2.1464948049089907</v>
      </c>
      <c r="F28" s="12">
        <f t="shared" si="5"/>
        <v>3.5344307785456177</v>
      </c>
      <c r="G28" s="12">
        <f t="shared" si="6"/>
        <v>0.3494560187757107</v>
      </c>
      <c r="H28" s="12">
        <f t="shared" si="7"/>
        <v>5.7053764017402049</v>
      </c>
      <c r="I28" s="12">
        <f t="shared" si="8"/>
        <v>0.23284927703680608</v>
      </c>
      <c r="J28" s="12">
        <f t="shared" si="9"/>
        <v>1</v>
      </c>
      <c r="K28" s="12">
        <f t="shared" si="10"/>
        <v>2.4955513915520751</v>
      </c>
      <c r="L28" s="12">
        <f t="shared" si="11"/>
        <v>3.4141378224451961</v>
      </c>
      <c r="M28" s="12">
        <f t="shared" si="12"/>
        <v>2.6331378773895522</v>
      </c>
    </row>
    <row r="29" spans="2:13" x14ac:dyDescent="0.25">
      <c r="B29" s="5" t="s">
        <v>9</v>
      </c>
      <c r="C29" s="12">
        <f t="shared" si="2"/>
        <v>3.2550113006938881</v>
      </c>
      <c r="D29" s="12">
        <f t="shared" si="3"/>
        <v>0.21571897121705344</v>
      </c>
      <c r="E29" s="12">
        <f t="shared" si="4"/>
        <v>0.74125875067134361</v>
      </c>
      <c r="F29" s="12">
        <f t="shared" si="5"/>
        <v>2.0388793869935427</v>
      </c>
      <c r="G29" s="12">
        <f t="shared" si="6"/>
        <v>0.2295082511245109</v>
      </c>
      <c r="H29" s="12">
        <f t="shared" si="7"/>
        <v>4.2098250101881298</v>
      </c>
      <c r="I29" s="12">
        <f t="shared" si="8"/>
        <v>0.1727063520117362</v>
      </c>
      <c r="J29" s="12">
        <f t="shared" si="9"/>
        <v>0.40071304617696663</v>
      </c>
      <c r="K29" s="12">
        <f t="shared" si="10"/>
        <v>1</v>
      </c>
      <c r="L29" s="12">
        <f t="shared" si="11"/>
        <v>1.9185864308931213</v>
      </c>
      <c r="M29" s="12">
        <f t="shared" si="12"/>
        <v>1.1375864858374773</v>
      </c>
    </row>
    <row r="30" spans="2:13" x14ac:dyDescent="0.25">
      <c r="B30" s="5" t="s">
        <v>10</v>
      </c>
      <c r="C30" s="12">
        <f t="shared" si="2"/>
        <v>2.336424869800767</v>
      </c>
      <c r="D30" s="12">
        <f t="shared" si="3"/>
        <v>0.18004239650153747</v>
      </c>
      <c r="E30" s="12">
        <f t="shared" si="4"/>
        <v>0.44098651871867389</v>
      </c>
      <c r="F30" s="12">
        <f t="shared" si="5"/>
        <v>1.1202929561004216</v>
      </c>
      <c r="G30" s="12">
        <f t="shared" si="6"/>
        <v>0.18954729122236574</v>
      </c>
      <c r="H30" s="12">
        <f t="shared" si="7"/>
        <v>3.2912385792950083</v>
      </c>
      <c r="I30" s="12">
        <f t="shared" si="8"/>
        <v>0.14905881090267104</v>
      </c>
      <c r="J30" s="12">
        <f t="shared" si="9"/>
        <v>0.292899716416194</v>
      </c>
      <c r="K30" s="12">
        <f t="shared" si="10"/>
        <v>0.52121707101539849</v>
      </c>
      <c r="L30" s="12">
        <f t="shared" si="11"/>
        <v>1</v>
      </c>
      <c r="M30" s="12">
        <f t="shared" si="12"/>
        <v>0.56148233062902031</v>
      </c>
    </row>
    <row r="31" spans="2:13" x14ac:dyDescent="0.25">
      <c r="B31" s="5" t="s">
        <v>11</v>
      </c>
      <c r="C31" s="12">
        <f t="shared" si="2"/>
        <v>3.117424814856411</v>
      </c>
      <c r="D31" s="12">
        <f t="shared" si="3"/>
        <v>0.209500978981042</v>
      </c>
      <c r="E31" s="12">
        <f t="shared" si="4"/>
        <v>0.67265641532330578</v>
      </c>
      <c r="F31" s="12">
        <f t="shared" si="5"/>
        <v>1.9012929011560655</v>
      </c>
      <c r="G31" s="12">
        <f t="shared" si="6"/>
        <v>0.22248285791629374</v>
      </c>
      <c r="H31" s="12">
        <f t="shared" si="7"/>
        <v>4.0722385243506523</v>
      </c>
      <c r="I31" s="12">
        <f t="shared" si="8"/>
        <v>0.16869774603919205</v>
      </c>
      <c r="J31" s="12">
        <f t="shared" si="9"/>
        <v>0.37977502377937872</v>
      </c>
      <c r="K31" s="12">
        <f t="shared" si="10"/>
        <v>0.87905404331857206</v>
      </c>
      <c r="L31" s="12">
        <f t="shared" si="11"/>
        <v>1.780999945055644</v>
      </c>
      <c r="M31" s="12">
        <f t="shared" si="12"/>
        <v>1</v>
      </c>
    </row>
    <row r="32" spans="2:13" x14ac:dyDescent="0.25">
      <c r="C32" s="13">
        <f>SUM(C21:C31)</f>
        <v>42.33919279100342</v>
      </c>
      <c r="D32" s="13">
        <f t="shared" ref="D32:M32" si="13">SUM(D21:D31)</f>
        <v>5.5424877704524897</v>
      </c>
      <c r="E32" s="13">
        <f t="shared" si="13"/>
        <v>19.652792436213907</v>
      </c>
      <c r="F32" s="13">
        <f t="shared" si="13"/>
        <v>30.64904788625061</v>
      </c>
      <c r="G32" s="13">
        <f t="shared" si="13"/>
        <v>6.4207540983913329</v>
      </c>
      <c r="H32" s="13">
        <f t="shared" si="13"/>
        <v>52.375772188584122</v>
      </c>
      <c r="I32" s="13">
        <f t="shared" si="13"/>
        <v>3.1640915125809674</v>
      </c>
      <c r="J32" s="13">
        <f t="shared" si="13"/>
        <v>13.504292775344538</v>
      </c>
      <c r="K32" s="13">
        <f t="shared" si="13"/>
        <v>22.06308046651208</v>
      </c>
      <c r="L32" s="13">
        <f t="shared" si="13"/>
        <v>29.544569212267735</v>
      </c>
      <c r="M32" s="13">
        <f t="shared" si="13"/>
        <v>23.106887592674415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2.3618778112663694E-2</v>
      </c>
      <c r="D35" s="12">
        <f>D21/$D$32</f>
        <v>2.6183859756370616E-2</v>
      </c>
      <c r="E35" s="12">
        <f>E21/$E$32</f>
        <v>1.4118311825510538E-2</v>
      </c>
      <c r="F35" s="12">
        <f>F21/$F$32</f>
        <v>1.472269802424965E-2</v>
      </c>
      <c r="G35" s="12">
        <f>G21/$G$32</f>
        <v>2.3554346519748869E-2</v>
      </c>
      <c r="H35" s="12">
        <f>H21/$H$32</f>
        <v>3.7322861846422854E-2</v>
      </c>
      <c r="I35" s="12">
        <f>I21/$I$32</f>
        <v>3.9283923745775551E-2</v>
      </c>
      <c r="J35" s="12">
        <f>J21/$J$32</f>
        <v>1.5587738134593118E-2</v>
      </c>
      <c r="K35" s="12">
        <f>K21/$K$32</f>
        <v>1.3924555817333973E-2</v>
      </c>
      <c r="L35" s="12">
        <f>L21/$L$32</f>
        <v>1.4486735061848209E-2</v>
      </c>
      <c r="M35" s="12">
        <f>M21/$M$32</f>
        <v>1.3882336276641804E-2</v>
      </c>
      <c r="N35" s="15">
        <f>AVERAGE(C35:M35)</f>
        <v>2.1516922283741722E-2</v>
      </c>
      <c r="P35" s="8"/>
    </row>
    <row r="36" spans="2:16" x14ac:dyDescent="0.25">
      <c r="B36" s="5" t="s">
        <v>2</v>
      </c>
      <c r="C36" s="12">
        <f t="shared" ref="C36:C45" si="14">C22/$C$32</f>
        <v>0.16274925772691828</v>
      </c>
      <c r="D36" s="12">
        <f t="shared" ref="D36:D45" si="15">D22/$D$32</f>
        <v>0.18042439449863862</v>
      </c>
      <c r="E36" s="12">
        <f t="shared" ref="E36:E45" si="16">E22/$E$32</f>
        <v>0.21811680584672855</v>
      </c>
      <c r="F36" s="12">
        <f t="shared" ref="F36:F45" si="17">F22/$F$32</f>
        <v>0.18514572807783669</v>
      </c>
      <c r="G36" s="12">
        <f t="shared" ref="G36:G45" si="18">G22/$G$32</f>
        <v>0.19912288414909327</v>
      </c>
      <c r="H36" s="12">
        <f t="shared" ref="H36:H45" si="19">H22/$H$32</f>
        <v>0.14979227190653138</v>
      </c>
      <c r="I36" s="12">
        <f t="shared" ref="I36:I45" si="20">I22/$I$32</f>
        <v>0.14669037722941075</v>
      </c>
      <c r="J36" s="12">
        <f t="shared" ref="J36:J45" si="21">J22/$J$32</f>
        <v>0.23252676459886798</v>
      </c>
      <c r="K36" s="12">
        <f t="shared" ref="K36:K45" si="22">K22/$K$32</f>
        <v>0.21010941358959076</v>
      </c>
      <c r="L36" s="12">
        <f t="shared" ref="L36:L45" si="23">L22/$L$32</f>
        <v>0.18799554292995579</v>
      </c>
      <c r="M36" s="12">
        <f t="shared" ref="M36:M45" si="24">M22/$M$32</f>
        <v>0.20657249339584571</v>
      </c>
      <c r="N36" s="15">
        <f t="shared" ref="N36:N45" si="25">AVERAGE(C36:M36)</f>
        <v>0.18902235763176523</v>
      </c>
      <c r="P36" s="8"/>
    </row>
    <row r="37" spans="2:16" x14ac:dyDescent="0.25">
      <c r="B37" s="5" t="s">
        <v>3</v>
      </c>
      <c r="C37" s="12">
        <f t="shared" si="14"/>
        <v>8.5123679733988558E-2</v>
      </c>
      <c r="D37" s="12">
        <f t="shared" si="15"/>
        <v>4.2090284374277497E-2</v>
      </c>
      <c r="E37" s="12">
        <f t="shared" si="16"/>
        <v>5.0883354273732362E-2</v>
      </c>
      <c r="F37" s="12">
        <f t="shared" si="17"/>
        <v>7.7912239965792635E-2</v>
      </c>
      <c r="G37" s="12">
        <f t="shared" si="18"/>
        <v>3.8857693066069489E-2</v>
      </c>
      <c r="H37" s="12">
        <f t="shared" si="19"/>
        <v>8.7041802083919873E-2</v>
      </c>
      <c r="I37" s="12">
        <f t="shared" si="20"/>
        <v>5.8084838692855613E-2</v>
      </c>
      <c r="J37" s="12">
        <f t="shared" si="21"/>
        <v>3.4498349154792114E-2</v>
      </c>
      <c r="K37" s="12">
        <f t="shared" si="22"/>
        <v>6.1145432012121685E-2</v>
      </c>
      <c r="L37" s="12">
        <f t="shared" si="23"/>
        <v>7.6753294361612032E-2</v>
      </c>
      <c r="M37" s="12">
        <f t="shared" si="24"/>
        <v>6.433765977863122E-2</v>
      </c>
      <c r="N37" s="15">
        <f t="shared" si="25"/>
        <v>6.1520784317981199E-2</v>
      </c>
      <c r="P37" s="8"/>
    </row>
    <row r="38" spans="2:16" x14ac:dyDescent="0.25">
      <c r="B38" s="5" t="s">
        <v>4</v>
      </c>
      <c r="C38" s="12">
        <f t="shared" si="14"/>
        <v>5.2342327938081225E-2</v>
      </c>
      <c r="D38" s="12">
        <f t="shared" si="15"/>
        <v>3.1795420494304498E-2</v>
      </c>
      <c r="E38" s="12">
        <f t="shared" si="16"/>
        <v>2.1308508618110587E-2</v>
      </c>
      <c r="F38" s="12">
        <f t="shared" si="17"/>
        <v>3.2627440947312673E-2</v>
      </c>
      <c r="G38" s="12">
        <f t="shared" si="18"/>
        <v>2.8862923226043297E-2</v>
      </c>
      <c r="H38" s="12">
        <f t="shared" si="19"/>
        <v>6.0542221922328616E-2</v>
      </c>
      <c r="I38" s="12">
        <f t="shared" si="20"/>
        <v>4.6279684904871346E-2</v>
      </c>
      <c r="J38" s="12">
        <f t="shared" si="21"/>
        <v>2.0951188997162591E-2</v>
      </c>
      <c r="K38" s="12">
        <f t="shared" si="22"/>
        <v>2.2230146045764329E-2</v>
      </c>
      <c r="L38" s="12">
        <f t="shared" si="23"/>
        <v>3.0212783090714082E-2</v>
      </c>
      <c r="M38" s="12">
        <f t="shared" si="24"/>
        <v>2.2761952969303258E-2</v>
      </c>
      <c r="N38" s="15">
        <f t="shared" si="25"/>
        <v>3.3628599923090592E-2</v>
      </c>
      <c r="P38" s="8"/>
    </row>
    <row r="39" spans="2:16" x14ac:dyDescent="0.25">
      <c r="B39" s="5" t="s">
        <v>5</v>
      </c>
      <c r="C39" s="12">
        <f t="shared" si="14"/>
        <v>0.15617097750654113</v>
      </c>
      <c r="D39" s="12">
        <f t="shared" si="15"/>
        <v>0.14111983004358825</v>
      </c>
      <c r="E39" s="12">
        <f t="shared" si="16"/>
        <v>0.20394482110777762</v>
      </c>
      <c r="F39" s="12">
        <f t="shared" si="17"/>
        <v>0.17605836342241654</v>
      </c>
      <c r="G39" s="12">
        <f t="shared" si="18"/>
        <v>0.15574494594810004</v>
      </c>
      <c r="H39" s="12">
        <f t="shared" si="19"/>
        <v>0.14447456368294745</v>
      </c>
      <c r="I39" s="12">
        <f t="shared" si="20"/>
        <v>0.12989814082219733</v>
      </c>
      <c r="J39" s="12">
        <f t="shared" si="21"/>
        <v>0.21190228028730895</v>
      </c>
      <c r="K39" s="12">
        <f t="shared" si="22"/>
        <v>0.19748565169439503</v>
      </c>
      <c r="L39" s="12">
        <f t="shared" si="23"/>
        <v>0.17856846100221713</v>
      </c>
      <c r="M39" s="12">
        <f t="shared" si="24"/>
        <v>0.19451898452898769</v>
      </c>
      <c r="N39" s="15">
        <f t="shared" si="25"/>
        <v>0.1718079109133161</v>
      </c>
      <c r="P39" s="8"/>
    </row>
    <row r="40" spans="2:16" x14ac:dyDescent="0.25">
      <c r="B40" s="5" t="s">
        <v>6</v>
      </c>
      <c r="C40" s="12">
        <f t="shared" si="14"/>
        <v>1.2082367745811673E-2</v>
      </c>
      <c r="D40" s="12">
        <f t="shared" si="15"/>
        <v>2.2997223701844142E-2</v>
      </c>
      <c r="E40" s="12">
        <f t="shared" si="16"/>
        <v>1.1161367803256911E-2</v>
      </c>
      <c r="F40" s="12">
        <f t="shared" si="17"/>
        <v>1.0289498725128552E-2</v>
      </c>
      <c r="G40" s="12">
        <f t="shared" si="18"/>
        <v>2.0582216012623299E-2</v>
      </c>
      <c r="H40" s="12">
        <f t="shared" si="19"/>
        <v>1.9092797265105738E-2</v>
      </c>
      <c r="I40" s="12">
        <f t="shared" si="20"/>
        <v>3.5116276084087447E-2</v>
      </c>
      <c r="J40" s="12">
        <f t="shared" si="21"/>
        <v>1.2979078333221187E-2</v>
      </c>
      <c r="K40" s="12">
        <f t="shared" si="22"/>
        <v>1.0766382553402006E-2</v>
      </c>
      <c r="L40" s="12">
        <f t="shared" si="23"/>
        <v>1.0284021430001303E-2</v>
      </c>
      <c r="M40" s="12">
        <f t="shared" si="24"/>
        <v>1.0627358721303135E-2</v>
      </c>
      <c r="N40" s="15">
        <f t="shared" si="25"/>
        <v>1.5998053488707767E-2</v>
      </c>
      <c r="P40" s="8"/>
    </row>
    <row r="41" spans="2:16" x14ac:dyDescent="0.25">
      <c r="B41" s="5" t="s">
        <v>7</v>
      </c>
      <c r="C41" s="12">
        <f t="shared" si="14"/>
        <v>0.19001746987049939</v>
      </c>
      <c r="D41" s="12">
        <f t="shared" si="15"/>
        <v>0.38872690030981644</v>
      </c>
      <c r="E41" s="12">
        <f t="shared" si="16"/>
        <v>0.27686235535376225</v>
      </c>
      <c r="F41" s="12">
        <f t="shared" si="17"/>
        <v>0.22281456840520575</v>
      </c>
      <c r="G41" s="12">
        <f t="shared" si="18"/>
        <v>0.37893261885024249</v>
      </c>
      <c r="H41" s="12">
        <f t="shared" si="19"/>
        <v>0.17183517538595164</v>
      </c>
      <c r="I41" s="12">
        <f t="shared" si="20"/>
        <v>0.31604648475678704</v>
      </c>
      <c r="J41" s="12">
        <f t="shared" si="21"/>
        <v>0.31801914174289109</v>
      </c>
      <c r="K41" s="12">
        <f t="shared" si="22"/>
        <v>0.26243728742232297</v>
      </c>
      <c r="L41" s="12">
        <f t="shared" si="23"/>
        <v>0.22707257542003101</v>
      </c>
      <c r="M41" s="12">
        <f t="shared" si="24"/>
        <v>0.25653656087930371</v>
      </c>
      <c r="N41" s="15">
        <f t="shared" si="25"/>
        <v>0.27357283076334671</v>
      </c>
      <c r="P41" s="8"/>
    </row>
    <row r="42" spans="2:16" x14ac:dyDescent="0.25">
      <c r="B42" s="5" t="s">
        <v>8</v>
      </c>
      <c r="C42" s="12">
        <f t="shared" si="14"/>
        <v>0.11220248613845567</v>
      </c>
      <c r="D42" s="12">
        <f t="shared" si="15"/>
        <v>5.745799440505367E-2</v>
      </c>
      <c r="E42" s="12">
        <f t="shared" si="16"/>
        <v>0.10922085560491021</v>
      </c>
      <c r="F42" s="12">
        <f t="shared" si="17"/>
        <v>0.11531943150936148</v>
      </c>
      <c r="G42" s="12">
        <f t="shared" si="18"/>
        <v>5.4426008755461296E-2</v>
      </c>
      <c r="H42" s="12">
        <f t="shared" si="19"/>
        <v>0.10893159495954419</v>
      </c>
      <c r="I42" s="12">
        <f t="shared" si="20"/>
        <v>7.3591195485641817E-2</v>
      </c>
      <c r="J42" s="12">
        <f t="shared" si="21"/>
        <v>7.4050527238697747E-2</v>
      </c>
      <c r="K42" s="12">
        <f t="shared" si="22"/>
        <v>0.11310983501782029</v>
      </c>
      <c r="L42" s="12">
        <f t="shared" si="23"/>
        <v>0.11555889672703537</v>
      </c>
      <c r="M42" s="12">
        <f t="shared" si="24"/>
        <v>0.11395467549789513</v>
      </c>
      <c r="N42" s="15">
        <f t="shared" si="25"/>
        <v>9.5256681939988805E-2</v>
      </c>
      <c r="P42" s="8"/>
    </row>
    <row r="43" spans="2:16" x14ac:dyDescent="0.25">
      <c r="B43" s="5" t="s">
        <v>9</v>
      </c>
      <c r="C43" s="12">
        <f t="shared" si="14"/>
        <v>7.6879389665301778E-2</v>
      </c>
      <c r="D43" s="12">
        <f t="shared" si="15"/>
        <v>3.8920964763706122E-2</v>
      </c>
      <c r="E43" s="12">
        <f t="shared" si="16"/>
        <v>3.7717731618914223E-2</v>
      </c>
      <c r="F43" s="12">
        <f t="shared" si="17"/>
        <v>6.6523416797824864E-2</v>
      </c>
      <c r="G43" s="12">
        <f t="shared" si="18"/>
        <v>3.5744750166029925E-2</v>
      </c>
      <c r="H43" s="12">
        <f t="shared" si="19"/>
        <v>8.0377335441093656E-2</v>
      </c>
      <c r="I43" s="12">
        <f t="shared" si="20"/>
        <v>5.4583235448477485E-2</v>
      </c>
      <c r="J43" s="12">
        <f t="shared" si="21"/>
        <v>2.9673012340829016E-2</v>
      </c>
      <c r="K43" s="12">
        <f t="shared" si="22"/>
        <v>4.5324586542564903E-2</v>
      </c>
      <c r="L43" s="12">
        <f t="shared" si="23"/>
        <v>6.4938717403822233E-2</v>
      </c>
      <c r="M43" s="12">
        <f t="shared" si="24"/>
        <v>4.9231489151231551E-2</v>
      </c>
      <c r="N43" s="15">
        <f t="shared" si="25"/>
        <v>5.2719511758163251E-2</v>
      </c>
      <c r="P43" s="8"/>
    </row>
    <row r="44" spans="2:16" x14ac:dyDescent="0.25">
      <c r="B44" s="5" t="s">
        <v>10</v>
      </c>
      <c r="C44" s="12">
        <f t="shared" si="14"/>
        <v>5.5183500576733477E-2</v>
      </c>
      <c r="D44" s="12">
        <f t="shared" si="15"/>
        <v>3.248404037287371E-2</v>
      </c>
      <c r="E44" s="12">
        <f t="shared" si="16"/>
        <v>2.2438873261902192E-2</v>
      </c>
      <c r="F44" s="12">
        <f t="shared" si="17"/>
        <v>3.6552292268856854E-2</v>
      </c>
      <c r="G44" s="12">
        <f t="shared" si="18"/>
        <v>2.9521032626036132E-2</v>
      </c>
      <c r="H44" s="12">
        <f t="shared" si="19"/>
        <v>6.2838950945574221E-2</v>
      </c>
      <c r="I44" s="12">
        <f t="shared" si="20"/>
        <v>4.7109513207815826E-2</v>
      </c>
      <c r="J44" s="12">
        <f t="shared" si="21"/>
        <v>2.1689378428684222E-2</v>
      </c>
      <c r="K44" s="12">
        <f t="shared" si="22"/>
        <v>2.3623948242699627E-2</v>
      </c>
      <c r="L44" s="12">
        <f t="shared" si="23"/>
        <v>3.3847168080716909E-2</v>
      </c>
      <c r="M44" s="12">
        <f t="shared" si="24"/>
        <v>2.4299349203872323E-2</v>
      </c>
      <c r="N44" s="15">
        <f t="shared" si="25"/>
        <v>3.5417095201433227E-2</v>
      </c>
      <c r="P44" s="8"/>
    </row>
    <row r="45" spans="2:16" x14ac:dyDescent="0.25">
      <c r="B45" s="5" t="s">
        <v>11</v>
      </c>
      <c r="C45" s="12">
        <f t="shared" si="14"/>
        <v>7.3629764985005272E-2</v>
      </c>
      <c r="D45" s="12">
        <f t="shared" si="15"/>
        <v>3.7799087279526522E-2</v>
      </c>
      <c r="E45" s="12">
        <f t="shared" si="16"/>
        <v>3.4227014685394623E-2</v>
      </c>
      <c r="F45" s="12">
        <f t="shared" si="17"/>
        <v>6.2034321856014311E-2</v>
      </c>
      <c r="G45" s="12">
        <f t="shared" si="18"/>
        <v>3.465058068055199E-2</v>
      </c>
      <c r="H45" s="12">
        <f t="shared" si="19"/>
        <v>7.7750424560580358E-2</v>
      </c>
      <c r="I45" s="12">
        <f t="shared" si="20"/>
        <v>5.3316329622079842E-2</v>
      </c>
      <c r="J45" s="12">
        <f t="shared" si="21"/>
        <v>2.8122540742951969E-2</v>
      </c>
      <c r="K45" s="12">
        <f t="shared" si="22"/>
        <v>3.9842761061984214E-2</v>
      </c>
      <c r="L45" s="12">
        <f t="shared" si="23"/>
        <v>6.0281804492045961E-2</v>
      </c>
      <c r="M45" s="12">
        <f t="shared" si="24"/>
        <v>4.327713959698451E-2</v>
      </c>
      <c r="N45" s="15">
        <f t="shared" si="25"/>
        <v>4.9539251778465417E-2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11.14248866220556</v>
      </c>
    </row>
    <row r="50" spans="2:3" x14ac:dyDescent="0.25">
      <c r="C50" s="8">
        <f t="shared" ref="C50:C59" si="26">(C22*$N$35+D22*$N$36+E22*$N$37+F22*$N$38+G22*$N$39+H22*$N$40+I22*$N$41+J22*$N$42+K22*$N$43+L22*$N$44+M22*$N$45)/N36</f>
        <v>11.85396227718679</v>
      </c>
    </row>
    <row r="51" spans="2:3" x14ac:dyDescent="0.25">
      <c r="C51" s="8">
        <f t="shared" si="26"/>
        <v>11.362103027802801</v>
      </c>
    </row>
    <row r="52" spans="2:3" x14ac:dyDescent="0.25">
      <c r="C52" s="8">
        <f t="shared" si="26"/>
        <v>11.106421396449985</v>
      </c>
    </row>
    <row r="53" spans="2:3" x14ac:dyDescent="0.25">
      <c r="C53" s="8">
        <f t="shared" si="26"/>
        <v>11.846214112819435</v>
      </c>
    </row>
    <row r="54" spans="2:3" x14ac:dyDescent="0.25">
      <c r="C54" s="8">
        <f t="shared" si="26"/>
        <v>11.279203749415101</v>
      </c>
    </row>
    <row r="55" spans="2:3" x14ac:dyDescent="0.25">
      <c r="C55" s="8">
        <f t="shared" si="26"/>
        <v>11.791852800906168</v>
      </c>
    </row>
    <row r="56" spans="2:3" x14ac:dyDescent="0.25">
      <c r="C56" s="8">
        <f t="shared" si="26"/>
        <v>11.616240358944703</v>
      </c>
    </row>
    <row r="57" spans="2:3" x14ac:dyDescent="0.25">
      <c r="C57" s="8">
        <f t="shared" si="26"/>
        <v>11.27106731166284</v>
      </c>
    </row>
    <row r="58" spans="2:3" x14ac:dyDescent="0.25">
      <c r="C58" s="8">
        <f t="shared" si="26"/>
        <v>11.116594364283513</v>
      </c>
    </row>
    <row r="59" spans="2:3" x14ac:dyDescent="0.25">
      <c r="C59" s="8">
        <f t="shared" si="26"/>
        <v>11.236700892964576</v>
      </c>
    </row>
    <row r="60" spans="2:3" x14ac:dyDescent="0.25">
      <c r="C60" s="8">
        <f>AVERAGE(C49:C59)</f>
        <v>11.4202589958765</v>
      </c>
    </row>
    <row r="61" spans="2:3" x14ac:dyDescent="0.25">
      <c r="B61" s="17" t="s">
        <v>16</v>
      </c>
      <c r="C61" s="8">
        <f>(C60-11)/10</f>
        <v>4.2025899587649997E-2</v>
      </c>
    </row>
    <row r="62" spans="2:3" x14ac:dyDescent="0.25">
      <c r="B62" t="s">
        <v>17</v>
      </c>
      <c r="C62" s="8">
        <f>C61/1.51</f>
        <v>2.7831721581225162E-2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62"/>
  <sheetViews>
    <sheetView showGridLines="0" tabSelected="1" workbookViewId="0">
      <pane xSplit="1" ySplit="4" topLeftCell="B10" activePane="bottomRight" state="frozen"/>
      <selection pane="topRight" activeCell="B1" sqref="B1"/>
      <selection pane="bottomLeft" activeCell="A5" sqref="A5"/>
      <selection pane="bottomRight" activeCell="D16" sqref="D16"/>
    </sheetView>
  </sheetViews>
  <sheetFormatPr defaultRowHeight="15" x14ac:dyDescent="0.25"/>
  <cols>
    <col min="2" max="2" width="21.140625" customWidth="1"/>
    <col min="3" max="3" width="22.140625" customWidth="1"/>
    <col min="4" max="4" width="27.5703125" customWidth="1"/>
    <col min="5" max="5" width="16" customWidth="1"/>
    <col min="6" max="6" width="13.85546875" customWidth="1"/>
    <col min="8" max="8" width="9.140625" customWidth="1"/>
    <col min="11" max="11" width="13.28515625" customWidth="1"/>
    <col min="14" max="14" width="14.140625" customWidth="1"/>
  </cols>
  <sheetData>
    <row r="3" spans="2:12" x14ac:dyDescent="0.25">
      <c r="C3" s="27" t="s">
        <v>19</v>
      </c>
      <c r="D3" s="27"/>
      <c r="E3" s="27"/>
      <c r="F3" s="27"/>
    </row>
    <row r="4" spans="2:12" s="4" customFormat="1" ht="45" x14ac:dyDescent="0.25">
      <c r="B4" s="1" t="s">
        <v>0</v>
      </c>
      <c r="C4" s="2" t="s">
        <v>36</v>
      </c>
      <c r="D4" s="3" t="s">
        <v>35</v>
      </c>
      <c r="E4" s="3" t="s">
        <v>23</v>
      </c>
      <c r="F4" s="3"/>
    </row>
    <row r="5" spans="2:12" x14ac:dyDescent="0.25">
      <c r="B5" s="5" t="s">
        <v>1</v>
      </c>
      <c r="C5" s="6">
        <f>D5/E5</f>
        <v>2.2598198932030047</v>
      </c>
      <c r="D5" s="7">
        <v>799</v>
      </c>
      <c r="E5" s="21">
        <v>353.56799999999998</v>
      </c>
      <c r="F5" s="7"/>
    </row>
    <row r="6" spans="2:12" x14ac:dyDescent="0.25">
      <c r="B6" s="5" t="s">
        <v>2</v>
      </c>
      <c r="C6" s="6">
        <f t="shared" ref="C6:C15" si="0">D6/E6</f>
        <v>4.3842585665120453</v>
      </c>
      <c r="D6" s="7">
        <v>879</v>
      </c>
      <c r="E6" s="21">
        <v>200.49</v>
      </c>
      <c r="F6" s="7"/>
    </row>
    <row r="7" spans="2:12" x14ac:dyDescent="0.25">
      <c r="B7" s="5" t="s">
        <v>3</v>
      </c>
      <c r="C7" s="18">
        <f>AVERAGE(C5:C6,C8:C10,C12:C15)</f>
        <v>6.2315740451549555</v>
      </c>
      <c r="D7" s="7"/>
      <c r="E7" s="21">
        <v>421</v>
      </c>
      <c r="F7" s="7"/>
    </row>
    <row r="8" spans="2:12" x14ac:dyDescent="0.25">
      <c r="B8" s="5" t="s">
        <v>4</v>
      </c>
      <c r="C8" s="6">
        <f t="shared" si="0"/>
        <v>9.1146296625748686</v>
      </c>
      <c r="D8" s="20">
        <v>1160</v>
      </c>
      <c r="E8" s="21">
        <v>127.26792452830189</v>
      </c>
      <c r="F8" s="7"/>
    </row>
    <row r="9" spans="2:12" x14ac:dyDescent="0.25">
      <c r="B9" s="5" t="s">
        <v>5</v>
      </c>
      <c r="C9" s="6">
        <f t="shared" si="0"/>
        <v>20.472155697102803</v>
      </c>
      <c r="D9" s="26">
        <v>223.613</v>
      </c>
      <c r="E9" s="21">
        <v>10.922787189999999</v>
      </c>
      <c r="F9" s="7"/>
    </row>
    <row r="10" spans="2:12" x14ac:dyDescent="0.25">
      <c r="B10" s="5" t="s">
        <v>6</v>
      </c>
      <c r="C10" s="6">
        <f t="shared" si="0"/>
        <v>3.1220331716024488</v>
      </c>
      <c r="D10" s="7">
        <v>178.4</v>
      </c>
      <c r="E10" s="21">
        <v>57.142249999999997</v>
      </c>
      <c r="F10" s="7"/>
    </row>
    <row r="11" spans="2:12" x14ac:dyDescent="0.25">
      <c r="B11" s="5" t="s">
        <v>7</v>
      </c>
      <c r="C11" s="18">
        <f>AVERAGE(C5:C6,C8:C10,C12:C15)</f>
        <v>6.2315740451549555</v>
      </c>
      <c r="D11" s="20"/>
      <c r="E11" s="21">
        <v>93.977555041548882</v>
      </c>
      <c r="F11" s="7"/>
    </row>
    <row r="12" spans="2:12" x14ac:dyDescent="0.25">
      <c r="B12" s="5" t="s">
        <v>8</v>
      </c>
      <c r="C12" s="6">
        <f t="shared" si="0"/>
        <v>2.3327121802473321</v>
      </c>
      <c r="D12" s="7">
        <v>550.80000000000007</v>
      </c>
      <c r="E12" s="21">
        <v>236.12</v>
      </c>
      <c r="F12" s="7"/>
    </row>
    <row r="13" spans="2:12" x14ac:dyDescent="0.25">
      <c r="B13" s="5" t="s">
        <v>9</v>
      </c>
      <c r="C13" s="6">
        <f t="shared" si="0"/>
        <v>4.0598832783557475</v>
      </c>
      <c r="D13" s="7">
        <v>1600</v>
      </c>
      <c r="E13" s="21">
        <v>394.1</v>
      </c>
      <c r="F13" s="7"/>
    </row>
    <row r="14" spans="2:12" x14ac:dyDescent="0.25">
      <c r="B14" s="5" t="s">
        <v>10</v>
      </c>
      <c r="C14" s="6">
        <f t="shared" si="0"/>
        <v>4.1621876672754441</v>
      </c>
      <c r="D14" s="7">
        <v>442.8</v>
      </c>
      <c r="E14" s="21">
        <v>106.386361067149</v>
      </c>
      <c r="F14" s="7"/>
    </row>
    <row r="15" spans="2:12" x14ac:dyDescent="0.25">
      <c r="B15" s="5" t="s">
        <v>11</v>
      </c>
      <c r="C15" s="6">
        <f t="shared" si="0"/>
        <v>6.1764862895208994</v>
      </c>
      <c r="D15" s="20">
        <v>133.59</v>
      </c>
      <c r="E15" s="21">
        <v>21.628802159999999</v>
      </c>
      <c r="F15" s="7"/>
      <c r="L15" s="8"/>
    </row>
    <row r="17" spans="2:13" x14ac:dyDescent="0.25">
      <c r="C17" s="23" t="s">
        <v>12</v>
      </c>
      <c r="F17">
        <f>E19/8</f>
        <v>2.2765419754874747</v>
      </c>
    </row>
    <row r="18" spans="2:13" x14ac:dyDescent="0.25">
      <c r="B18" s="22" t="s">
        <v>25</v>
      </c>
      <c r="C18" s="25" t="s">
        <v>35</v>
      </c>
      <c r="D18" t="s">
        <v>13</v>
      </c>
      <c r="E18">
        <v>9</v>
      </c>
      <c r="F18">
        <v>8</v>
      </c>
      <c r="G18">
        <v>7</v>
      </c>
      <c r="H18">
        <v>6</v>
      </c>
      <c r="I18">
        <v>5</v>
      </c>
      <c r="J18">
        <v>4</v>
      </c>
      <c r="K18">
        <v>3</v>
      </c>
      <c r="L18">
        <v>2</v>
      </c>
      <c r="M18">
        <v>1</v>
      </c>
    </row>
    <row r="19" spans="2:13" x14ac:dyDescent="0.25">
      <c r="D19" t="s">
        <v>14</v>
      </c>
      <c r="E19" s="8">
        <f>ABS(MIN(C5:C15)-MAX(C5:C15))</f>
        <v>18.212335803899798</v>
      </c>
      <c r="F19" s="8">
        <f>E19-$F$17</f>
        <v>15.935793828412322</v>
      </c>
      <c r="G19" s="8">
        <f t="shared" ref="G19:M19" si="1">F19-$F$17</f>
        <v>13.659251852924847</v>
      </c>
      <c r="H19" s="8">
        <f t="shared" si="1"/>
        <v>11.382709877437371</v>
      </c>
      <c r="I19" s="8">
        <f t="shared" si="1"/>
        <v>9.1061679019498953</v>
      </c>
      <c r="J19" s="8">
        <f t="shared" si="1"/>
        <v>6.8296259264624206</v>
      </c>
      <c r="K19" s="8">
        <f t="shared" si="1"/>
        <v>4.5530839509749459</v>
      </c>
      <c r="L19" s="8">
        <f t="shared" si="1"/>
        <v>2.2765419754874712</v>
      </c>
      <c r="M19" s="8">
        <f t="shared" si="1"/>
        <v>-3.5527136788005009E-15</v>
      </c>
    </row>
    <row r="20" spans="2:13" x14ac:dyDescent="0.25">
      <c r="C20" s="11" t="s">
        <v>1</v>
      </c>
      <c r="D20" s="11" t="s">
        <v>2</v>
      </c>
      <c r="E20" s="11" t="s">
        <v>3</v>
      </c>
      <c r="F20" s="11" t="s">
        <v>4</v>
      </c>
      <c r="G20" s="11" t="s">
        <v>5</v>
      </c>
      <c r="H20" s="11" t="s">
        <v>6</v>
      </c>
      <c r="I20" s="11" t="s">
        <v>7</v>
      </c>
      <c r="J20" s="11" t="s">
        <v>8</v>
      </c>
      <c r="K20" s="11" t="s">
        <v>9</v>
      </c>
      <c r="L20" s="11" t="s">
        <v>10</v>
      </c>
      <c r="M20" s="11" t="s">
        <v>11</v>
      </c>
    </row>
    <row r="21" spans="2:13" x14ac:dyDescent="0.25">
      <c r="B21" s="5" t="s">
        <v>1</v>
      </c>
      <c r="C21" s="12">
        <f>IF((C5-$C$5)=0,1,IF((C5-$C$5)&lt;0,(ABS((C5-$C$5))/($E$19/($E$18-1)))+1,(1/(((C5-$C$5)/($E$19/($E$18-1)))+1))))</f>
        <v>1</v>
      </c>
      <c r="D21" s="12">
        <f>IF(($C5-$C$6)=0,1,IF(($C5-$C$6)&lt;0,(($C$6-$C5)/($E$19/($E$18-1)))+1,(1/((($C5-$C$6)/($E$19/($E$18-1)))+1))))</f>
        <v>1.9331866911235562</v>
      </c>
      <c r="E21" s="12">
        <f>IF(($C5-$C$7)=0,1,IF(($C5-$C$7)&lt;0,(($C$7-$C5)/($E$19/($E$18-1)))+1,(1/((($C5-$C$7)/($E$19/($E$18-1)))+1))))</f>
        <v>2.7446434964597923</v>
      </c>
      <c r="F21" s="12">
        <f>IF(($C5-$C$8)=0,1,IF(($C5-$C$8)&lt;0,(($C$8-$C5)/($E$19/($E$18-1)))+1,(1/((($C5-$C$8)/($E$19/($E$18-1)))+1))))</f>
        <v>4.0110623231113696</v>
      </c>
      <c r="G21" s="12">
        <f>IF(($C5-$C$9)=0,1,IF(($C5-$C$9)&lt;0,(($C$9-$C5)/($E$19/($E$18-1)))+1,(1/((($C5-$C$9)/($E$19/($E$18-1)))+1))))</f>
        <v>9</v>
      </c>
      <c r="H21" s="12">
        <f>IF(($C5-$C$10)=0,1,IF(($C5-$C$10)&lt;0,(($C$10-$C5)/($E$19/($E$18-1)))+1,(1/((($C5-$C$10)/($E$19/($E$18-1)))+1))))</f>
        <v>1.3787381421837472</v>
      </c>
      <c r="I21" s="12">
        <f>IF(($C5-$C$11)=0,1,IF(($C5-$C$11)&lt;0,(($C$11-$C5)/($E$19/($E$18-1)))+1,(1/((($C5-$C$11)/($E$19/($E$18-1)))+1))))</f>
        <v>2.7446434964597923</v>
      </c>
      <c r="J21" s="12">
        <f>IF(($C5-$C$12)=0,1,IF(($C5-$C$12)&lt;0,(($C$12-$C5)/($E$19/($E$18-1)))+1,(1/((($C5-$C$12)/($E$19/($E$18-1)))+1))))</f>
        <v>1.0320188636226306</v>
      </c>
      <c r="K21" s="12">
        <f>IF(($C5-$C$13)=0,1,IF(($C5-$C$13)&lt;0,(($C$13-$C5)/($E$19/($E$18-1)))+1,(1/((($C5-$C$13)/($E$19/($E$18-1)))+1))))</f>
        <v>1.7907007226463709</v>
      </c>
      <c r="L21" s="12">
        <f>IF(($C5-$C$14)=0,1,IF(($C5-$C$14)&lt;0,(($C$14-$C5)/($E$19/($E$18-1)))+1,(1/((($C5-$C$14)/($E$19/($E$18-1)))+1))))</f>
        <v>1.8356392258768199</v>
      </c>
      <c r="M21" s="12">
        <f>IF(($C5-$C$15)=0,1,IF(($C5-$C$15)&lt;0,(($C$15-$C5)/($E$19/($E$18-1)))+1,(1/((($C5-$C$15)/($E$19/($E$18-1)))+1))))</f>
        <v>2.7204454995736334</v>
      </c>
    </row>
    <row r="22" spans="2:13" x14ac:dyDescent="0.25">
      <c r="B22" s="5" t="s">
        <v>2</v>
      </c>
      <c r="C22" s="12">
        <f t="shared" ref="C22:C31" si="2">IF((C6-$C$5)=0,1,IF((C6-$C$5)&lt;0,(ABS((C6-$C$5))/($E$19/($E$18-1)))+1,(1/(((C6-$C$5)/($E$19/($E$18-1)))+1))))</f>
        <v>0.51728061474435572</v>
      </c>
      <c r="D22" s="12">
        <f t="shared" ref="D22:D31" si="3">IF(($C6-$C$6)=0,1,IF(($C6-$C$6)&lt;0,(($C$6-$C6)/($E$19/($E$18-1)))+1,(1/((($C6-$C$6)/($E$19/($E$18-1)))+1))))</f>
        <v>1</v>
      </c>
      <c r="E22" s="12">
        <f t="shared" ref="E22:E31" si="4">IF(($C6-$C$7)=0,1,IF(($C6-$C$7)&lt;0,(($C$7-$C6)/($E$19/($E$18-1)))+1,(1/((($C6-$C$7)/($E$19/($E$18-1)))+1))))</f>
        <v>1.8114568053362361</v>
      </c>
      <c r="F22" s="12">
        <f t="shared" ref="F22:F31" si="5">IF(($C6-$C$8)=0,1,IF(($C6-$C$8)&lt;0,(($C$8-$C6)/($E$19/($E$18-1)))+1,(1/((($C6-$C$8)/($E$19/($E$18-1)))+1))))</f>
        <v>3.0778756319878142</v>
      </c>
      <c r="G22" s="12">
        <f t="shared" ref="G22:G31" si="6">IF(($C6-$C$9)=0,1,IF(($C6-$C$9)&lt;0,(($C$9-$C6)/($E$19/($E$18-1)))+1,(1/((($C6-$C$9)/($E$19/($E$18-1)))+1))))</f>
        <v>8.0668133088764442</v>
      </c>
      <c r="H22" s="12">
        <f t="shared" ref="H22:H31" si="7">IF(($C6-$C$10)=0,1,IF(($C6-$C$10)&lt;0,(($C$10-$C6)/($E$19/($E$18-1)))+1,(1/((($C6-$C$10)/($E$19/($E$18-1)))+1))))</f>
        <v>0.64331495608654066</v>
      </c>
      <c r="I22" s="12">
        <f t="shared" ref="I22:I31" si="8">IF(($C6-$C$11)=0,1,IF(($C6-$C$11)&lt;0,(($C$11-$C6)/($E$19/($E$18-1)))+1,(1/((($C6-$C$11)/($E$19/($E$18-1)))+1))))</f>
        <v>1.8114568053362361</v>
      </c>
      <c r="J22" s="12">
        <f t="shared" ref="J22:J31" si="9">IF(($C6-$C$12)=0,1,IF(($C6-$C$12)&lt;0,(($C$12-$C6)/($E$19/($E$18-1)))+1,(1/((($C6-$C$12)/($E$19/($E$18-1)))+1))))</f>
        <v>0.52599249026557238</v>
      </c>
      <c r="K22" s="12">
        <f t="shared" ref="K22:K31" si="10">IF(($C6-$C$13)=0,1,IF(($C6-$C$13)&lt;0,(($C$13-$C6)/($E$19/($E$18-1)))+1,(1/((($C6-$C$13)/($E$19/($E$18-1)))+1))))</f>
        <v>0.87528427271005838</v>
      </c>
      <c r="L22" s="12">
        <f t="shared" ref="L22:L31" si="11">IF(($C6-$C$14)=0,1,IF(($C6-$C$14)&lt;0,(($C$14-$C6)/($E$19/($E$18-1)))+1,(1/((($C6-$C$14)/($E$19/($E$18-1)))+1))))</f>
        <v>0.91112232651841885</v>
      </c>
      <c r="M22" s="12">
        <f t="shared" ref="M22:M31" si="12">IF(($C6-$C$15)=0,1,IF(($C6-$C$15)&lt;0,(($C$15-$C6)/($E$19/($E$18-1)))+1,(1/((($C6-$C$15)/($E$19/($E$18-1)))+1))))</f>
        <v>1.7872588084500771</v>
      </c>
    </row>
    <row r="23" spans="2:13" x14ac:dyDescent="0.25">
      <c r="B23" s="5" t="s">
        <v>3</v>
      </c>
      <c r="C23" s="12">
        <f t="shared" si="2"/>
        <v>0.3643460439542916</v>
      </c>
      <c r="D23" s="12">
        <f t="shared" si="3"/>
        <v>0.5520418687622991</v>
      </c>
      <c r="E23" s="12">
        <f t="shared" si="4"/>
        <v>1</v>
      </c>
      <c r="F23" s="12">
        <f t="shared" si="5"/>
        <v>2.2664188266515781</v>
      </c>
      <c r="G23" s="12">
        <f t="shared" si="6"/>
        <v>7.2553565035402077</v>
      </c>
      <c r="H23" s="12">
        <f t="shared" si="7"/>
        <v>0.42267117667773102</v>
      </c>
      <c r="I23" s="12">
        <f t="shared" si="8"/>
        <v>1</v>
      </c>
      <c r="J23" s="12">
        <f t="shared" si="9"/>
        <v>0.36864665604473623</v>
      </c>
      <c r="K23" s="12">
        <f t="shared" si="10"/>
        <v>0.51178571522253202</v>
      </c>
      <c r="L23" s="12">
        <f t="shared" si="11"/>
        <v>0.52383329645177767</v>
      </c>
      <c r="M23" s="12">
        <f t="shared" si="12"/>
        <v>0.97637371195830547</v>
      </c>
    </row>
    <row r="24" spans="2:13" x14ac:dyDescent="0.25">
      <c r="B24" s="5" t="s">
        <v>4</v>
      </c>
      <c r="C24" s="12">
        <f t="shared" si="2"/>
        <v>0.24931051164129078</v>
      </c>
      <c r="D24" s="12">
        <f t="shared" si="3"/>
        <v>0.32489941750965434</v>
      </c>
      <c r="E24" s="12">
        <f t="shared" si="4"/>
        <v>0.4412247146205569</v>
      </c>
      <c r="F24" s="12">
        <f t="shared" si="5"/>
        <v>1</v>
      </c>
      <c r="G24" s="12">
        <f t="shared" si="6"/>
        <v>5.9889376768886295</v>
      </c>
      <c r="H24" s="12">
        <f t="shared" si="7"/>
        <v>0.27530582354150446</v>
      </c>
      <c r="I24" s="12">
        <f t="shared" si="8"/>
        <v>0.4412247146205569</v>
      </c>
      <c r="J24" s="12">
        <f t="shared" si="9"/>
        <v>0.25131668205717167</v>
      </c>
      <c r="K24" s="12">
        <f t="shared" si="10"/>
        <v>0.31052413488460628</v>
      </c>
      <c r="L24" s="12">
        <f t="shared" si="11"/>
        <v>0.31491866418396075</v>
      </c>
      <c r="M24" s="12">
        <f t="shared" si="12"/>
        <v>0.43656363199828108</v>
      </c>
    </row>
    <row r="25" spans="2:13" x14ac:dyDescent="0.25">
      <c r="B25" s="5" t="s">
        <v>5</v>
      </c>
      <c r="C25" s="12">
        <f t="shared" si="2"/>
        <v>0.1111111111111111</v>
      </c>
      <c r="D25" s="12">
        <f t="shared" si="3"/>
        <v>0.12396468862117267</v>
      </c>
      <c r="E25" s="12">
        <f t="shared" si="4"/>
        <v>0.13782920239853907</v>
      </c>
      <c r="F25" s="12">
        <f t="shared" si="5"/>
        <v>0.166974521017143</v>
      </c>
      <c r="G25" s="12">
        <f t="shared" si="6"/>
        <v>1</v>
      </c>
      <c r="H25" s="12">
        <f t="shared" si="7"/>
        <v>0.1159923009522527</v>
      </c>
      <c r="I25" s="12">
        <f t="shared" si="8"/>
        <v>0.13782920239853907</v>
      </c>
      <c r="J25" s="12">
        <f t="shared" si="9"/>
        <v>0.11150781706527448</v>
      </c>
      <c r="K25" s="12">
        <f t="shared" si="10"/>
        <v>0.12181307639235715</v>
      </c>
      <c r="L25" s="12">
        <f t="shared" si="11"/>
        <v>0.12248356333902893</v>
      </c>
      <c r="M25" s="12">
        <f t="shared" si="12"/>
        <v>0.13737104378316414</v>
      </c>
    </row>
    <row r="26" spans="2:13" x14ac:dyDescent="0.25">
      <c r="B26" s="5" t="s">
        <v>6</v>
      </c>
      <c r="C26" s="12">
        <f t="shared" si="2"/>
        <v>0.72530088883747434</v>
      </c>
      <c r="D26" s="12">
        <f t="shared" si="3"/>
        <v>1.554448548939809</v>
      </c>
      <c r="E26" s="12">
        <f t="shared" si="4"/>
        <v>2.3659053542760451</v>
      </c>
      <c r="F26" s="12">
        <f t="shared" si="5"/>
        <v>3.6323241809276232</v>
      </c>
      <c r="G26" s="12">
        <f t="shared" si="6"/>
        <v>8.6212618578162523</v>
      </c>
      <c r="H26" s="12">
        <f t="shared" si="7"/>
        <v>1</v>
      </c>
      <c r="I26" s="12">
        <f t="shared" si="8"/>
        <v>2.3659053542760451</v>
      </c>
      <c r="J26" s="12">
        <f t="shared" si="9"/>
        <v>0.74254524749095152</v>
      </c>
      <c r="K26" s="12">
        <f t="shared" si="10"/>
        <v>1.4119625804626235</v>
      </c>
      <c r="L26" s="12">
        <f t="shared" si="11"/>
        <v>1.4569010836930725</v>
      </c>
      <c r="M26" s="12">
        <f t="shared" si="12"/>
        <v>2.3417073573898861</v>
      </c>
    </row>
    <row r="27" spans="2:13" x14ac:dyDescent="0.25">
      <c r="B27" s="5" t="s">
        <v>7</v>
      </c>
      <c r="C27" s="12">
        <f t="shared" si="2"/>
        <v>0.3643460439542916</v>
      </c>
      <c r="D27" s="12">
        <f t="shared" si="3"/>
        <v>0.5520418687622991</v>
      </c>
      <c r="E27" s="12">
        <f t="shared" si="4"/>
        <v>1</v>
      </c>
      <c r="F27" s="12">
        <f t="shared" si="5"/>
        <v>2.2664188266515781</v>
      </c>
      <c r="G27" s="12">
        <f t="shared" si="6"/>
        <v>7.2553565035402077</v>
      </c>
      <c r="H27" s="12">
        <f t="shared" si="7"/>
        <v>0.42267117667773102</v>
      </c>
      <c r="I27" s="12">
        <f t="shared" si="8"/>
        <v>1</v>
      </c>
      <c r="J27" s="12">
        <f t="shared" si="9"/>
        <v>0.36864665604473623</v>
      </c>
      <c r="K27" s="12">
        <f t="shared" si="10"/>
        <v>0.51178571522253202</v>
      </c>
      <c r="L27" s="12">
        <f t="shared" si="11"/>
        <v>0.52383329645177767</v>
      </c>
      <c r="M27" s="12">
        <f t="shared" si="12"/>
        <v>0.97637371195830547</v>
      </c>
    </row>
    <row r="28" spans="2:13" x14ac:dyDescent="0.25">
      <c r="B28" s="5" t="s">
        <v>8</v>
      </c>
      <c r="C28" s="12">
        <f t="shared" si="2"/>
        <v>0.96897453646318366</v>
      </c>
      <c r="D28" s="12">
        <f t="shared" si="3"/>
        <v>1.9011678275009256</v>
      </c>
      <c r="E28" s="12">
        <f t="shared" si="4"/>
        <v>2.7126246328371617</v>
      </c>
      <c r="F28" s="12">
        <f t="shared" si="5"/>
        <v>3.9790434594887394</v>
      </c>
      <c r="G28" s="12">
        <f t="shared" si="6"/>
        <v>8.9679811363773698</v>
      </c>
      <c r="H28" s="12">
        <f t="shared" si="7"/>
        <v>1.3467192785611166</v>
      </c>
      <c r="I28" s="12">
        <f t="shared" si="8"/>
        <v>2.7126246328371617</v>
      </c>
      <c r="J28" s="12">
        <f t="shared" si="9"/>
        <v>1</v>
      </c>
      <c r="K28" s="12">
        <f t="shared" si="10"/>
        <v>1.7586818590237403</v>
      </c>
      <c r="L28" s="12">
        <f t="shared" si="11"/>
        <v>1.8036203622541893</v>
      </c>
      <c r="M28" s="12">
        <f t="shared" si="12"/>
        <v>2.6884266359510027</v>
      </c>
    </row>
    <row r="29" spans="2:13" x14ac:dyDescent="0.25">
      <c r="B29" s="5" t="s">
        <v>9</v>
      </c>
      <c r="C29" s="12">
        <f t="shared" si="2"/>
        <v>0.55844060783208882</v>
      </c>
      <c r="D29" s="12">
        <f t="shared" si="3"/>
        <v>1.1424859684771855</v>
      </c>
      <c r="E29" s="12">
        <f t="shared" si="4"/>
        <v>1.9539427738134216</v>
      </c>
      <c r="F29" s="12">
        <f t="shared" si="5"/>
        <v>3.2203616004649995</v>
      </c>
      <c r="G29" s="12">
        <f t="shared" si="6"/>
        <v>8.2092992773536295</v>
      </c>
      <c r="H29" s="12">
        <f t="shared" si="7"/>
        <v>0.70823406642430586</v>
      </c>
      <c r="I29" s="12">
        <f t="shared" si="8"/>
        <v>1.9539427738134216</v>
      </c>
      <c r="J29" s="12">
        <f t="shared" si="9"/>
        <v>0.56860767333729634</v>
      </c>
      <c r="K29" s="12">
        <f t="shared" si="10"/>
        <v>1</v>
      </c>
      <c r="L29" s="12">
        <f t="shared" si="11"/>
        <v>1.044938503230449</v>
      </c>
      <c r="M29" s="12">
        <f t="shared" si="12"/>
        <v>1.9297447769272627</v>
      </c>
    </row>
    <row r="30" spans="2:13" x14ac:dyDescent="0.25">
      <c r="B30" s="5" t="s">
        <v>10</v>
      </c>
      <c r="C30" s="12">
        <f t="shared" si="2"/>
        <v>0.54476935658330972</v>
      </c>
      <c r="D30" s="12">
        <f t="shared" si="3"/>
        <v>1.0975474652467365</v>
      </c>
      <c r="E30" s="12">
        <f t="shared" si="4"/>
        <v>1.9090042705829726</v>
      </c>
      <c r="F30" s="12">
        <f t="shared" si="5"/>
        <v>3.1754230972345505</v>
      </c>
      <c r="G30" s="12">
        <f t="shared" si="6"/>
        <v>8.1643607741231818</v>
      </c>
      <c r="H30" s="12">
        <f t="shared" si="7"/>
        <v>0.68638839739559931</v>
      </c>
      <c r="I30" s="12">
        <f t="shared" si="8"/>
        <v>1.9090042705829726</v>
      </c>
      <c r="J30" s="12">
        <f t="shared" si="9"/>
        <v>0.55444040271877748</v>
      </c>
      <c r="K30" s="12">
        <f t="shared" si="10"/>
        <v>0.95699411679106405</v>
      </c>
      <c r="L30" s="12">
        <f t="shared" si="11"/>
        <v>1</v>
      </c>
      <c r="M30" s="12">
        <f t="shared" si="12"/>
        <v>1.8848062736968136</v>
      </c>
    </row>
    <row r="31" spans="2:13" x14ac:dyDescent="0.25">
      <c r="B31" s="5" t="s">
        <v>11</v>
      </c>
      <c r="C31" s="12">
        <f t="shared" si="2"/>
        <v>0.36758685301974503</v>
      </c>
      <c r="D31" s="12">
        <f t="shared" si="3"/>
        <v>0.5595160562488467</v>
      </c>
      <c r="E31" s="12">
        <f t="shared" si="4"/>
        <v>1.024197996886159</v>
      </c>
      <c r="F31" s="12">
        <f t="shared" si="5"/>
        <v>2.2906168235377367</v>
      </c>
      <c r="G31" s="12">
        <f t="shared" si="6"/>
        <v>7.2795545004263671</v>
      </c>
      <c r="H31" s="12">
        <f t="shared" si="7"/>
        <v>0.42703884276753523</v>
      </c>
      <c r="I31" s="12">
        <f t="shared" si="8"/>
        <v>1.024197996886159</v>
      </c>
      <c r="J31" s="12">
        <f t="shared" si="9"/>
        <v>0.37196477174697407</v>
      </c>
      <c r="K31" s="12">
        <f t="shared" si="10"/>
        <v>0.51820324218848379</v>
      </c>
      <c r="L31" s="12">
        <f t="shared" si="11"/>
        <v>0.53055850564346019</v>
      </c>
      <c r="M31" s="12">
        <f t="shared" si="12"/>
        <v>1</v>
      </c>
    </row>
    <row r="32" spans="2:13" x14ac:dyDescent="0.25">
      <c r="C32" s="13">
        <f>SUM(C21:C31)</f>
        <v>5.7714665681411423</v>
      </c>
      <c r="D32" s="13">
        <f t="shared" ref="D32:M32" si="13">SUM(D21:D31)</f>
        <v>10.741300401192484</v>
      </c>
      <c r="E32" s="13">
        <f t="shared" si="13"/>
        <v>17.100829247210886</v>
      </c>
      <c r="F32" s="13">
        <f t="shared" si="13"/>
        <v>29.086519291073131</v>
      </c>
      <c r="G32" s="13">
        <f t="shared" si="13"/>
        <v>79.8089215389423</v>
      </c>
      <c r="H32" s="13">
        <f t="shared" si="13"/>
        <v>7.4270741612680649</v>
      </c>
      <c r="I32" s="13">
        <f t="shared" si="13"/>
        <v>17.100829247210886</v>
      </c>
      <c r="J32" s="13">
        <f t="shared" si="13"/>
        <v>5.8956872603941211</v>
      </c>
      <c r="K32" s="13">
        <f t="shared" si="13"/>
        <v>9.7677354355443686</v>
      </c>
      <c r="L32" s="13">
        <f t="shared" si="13"/>
        <v>10.067848827642955</v>
      </c>
      <c r="M32" s="13">
        <f t="shared" si="13"/>
        <v>16.879071451686734</v>
      </c>
    </row>
    <row r="33" spans="2:16" x14ac:dyDescent="0.25">
      <c r="F33" s="14"/>
    </row>
    <row r="34" spans="2:16" x14ac:dyDescent="0.25">
      <c r="C34" s="11" t="s">
        <v>1</v>
      </c>
      <c r="D34" s="11" t="s">
        <v>2</v>
      </c>
      <c r="E34" s="11" t="s">
        <v>3</v>
      </c>
      <c r="F34" s="11" t="s">
        <v>4</v>
      </c>
      <c r="G34" s="11" t="s">
        <v>5</v>
      </c>
      <c r="H34" s="11" t="s">
        <v>6</v>
      </c>
      <c r="I34" s="11" t="s">
        <v>7</v>
      </c>
      <c r="J34" s="11" t="s">
        <v>8</v>
      </c>
      <c r="K34" s="11" t="s">
        <v>9</v>
      </c>
      <c r="L34" s="11" t="s">
        <v>10</v>
      </c>
      <c r="M34" s="11" t="s">
        <v>11</v>
      </c>
    </row>
    <row r="35" spans="2:16" x14ac:dyDescent="0.25">
      <c r="B35" s="5" t="s">
        <v>1</v>
      </c>
      <c r="C35" s="12">
        <f>C21/$C$32</f>
        <v>0.17326618601934954</v>
      </c>
      <c r="D35" s="12">
        <f>D21/$D$32</f>
        <v>0.17997696916743308</v>
      </c>
      <c r="E35" s="12">
        <f>E21/$E$32</f>
        <v>0.16049768445629259</v>
      </c>
      <c r="F35" s="12">
        <f>F21/$F$32</f>
        <v>0.1379010765424378</v>
      </c>
      <c r="G35" s="12">
        <f>G21/$G$32</f>
        <v>0.11276934741698648</v>
      </c>
      <c r="H35" s="12">
        <f>H21/$H$32</f>
        <v>0.18563678135514239</v>
      </c>
      <c r="I35" s="12">
        <f>I21/$I$32</f>
        <v>0.16049768445629259</v>
      </c>
      <c r="J35" s="12">
        <f>J21/$J$32</f>
        <v>0.17504640562526058</v>
      </c>
      <c r="K35" s="12">
        <f>K21/$K$32</f>
        <v>0.18332813521239408</v>
      </c>
      <c r="L35" s="12">
        <f>L21/$L$32</f>
        <v>0.18232685624328873</v>
      </c>
      <c r="M35" s="12">
        <f>M21/$M$32</f>
        <v>0.16117269882768212</v>
      </c>
      <c r="N35" s="15">
        <f>AVERAGE(C35:M35)</f>
        <v>0.16476543866568727</v>
      </c>
      <c r="P35" s="8"/>
    </row>
    <row r="36" spans="2:16" x14ac:dyDescent="0.25">
      <c r="B36" s="5" t="s">
        <v>2</v>
      </c>
      <c r="C36" s="12">
        <f t="shared" ref="C36:C45" si="14">C22/$C$32</f>
        <v>8.9627239218499022E-2</v>
      </c>
      <c r="D36" s="12">
        <f t="shared" ref="D36:D45" si="15">D22/$D$32</f>
        <v>9.3098597250755727E-2</v>
      </c>
      <c r="E36" s="12">
        <f t="shared" ref="E36:E45" si="16">E22/$E$32</f>
        <v>0.10592800963916305</v>
      </c>
      <c r="F36" s="12">
        <f t="shared" ref="F36:F45" si="17">F22/$F$32</f>
        <v>0.10581794271040321</v>
      </c>
      <c r="G36" s="12">
        <f t="shared" ref="G36:G45" si="18">G22/$G$32</f>
        <v>0.10107658584185089</v>
      </c>
      <c r="H36" s="12">
        <f t="shared" ref="H36:H45" si="19">H22/$H$32</f>
        <v>8.6617548460927715E-2</v>
      </c>
      <c r="I36" s="12">
        <f t="shared" ref="I36:I45" si="20">I22/$I$32</f>
        <v>0.10592800963916305</v>
      </c>
      <c r="J36" s="12">
        <f t="shared" ref="J36:J45" si="21">J22/$J$32</f>
        <v>8.9216484361215972E-2</v>
      </c>
      <c r="K36" s="12">
        <f t="shared" ref="K36:K45" si="22">K22/$K$32</f>
        <v>8.9609744089191506E-2</v>
      </c>
      <c r="L36" s="12">
        <f t="shared" ref="L36:L45" si="23">L22/$L$32</f>
        <v>9.049821288702517E-2</v>
      </c>
      <c r="M36" s="12">
        <f t="shared" ref="M36:M45" si="24">M22/$M$32</f>
        <v>0.10588608582917489</v>
      </c>
      <c r="N36" s="15">
        <f t="shared" ref="N36:N45" si="25">AVERAGE(C36:M36)</f>
        <v>9.6664041811579116E-2</v>
      </c>
      <c r="P36" s="8"/>
    </row>
    <row r="37" spans="2:16" x14ac:dyDescent="0.25">
      <c r="B37" s="5" t="s">
        <v>3</v>
      </c>
      <c r="C37" s="12">
        <f t="shared" si="14"/>
        <v>6.3128849427198389E-2</v>
      </c>
      <c r="D37" s="12">
        <f t="shared" si="15"/>
        <v>5.139432360545583E-2</v>
      </c>
      <c r="E37" s="12">
        <f t="shared" si="16"/>
        <v>5.8476696395474398E-2</v>
      </c>
      <c r="F37" s="12">
        <f t="shared" si="17"/>
        <v>7.7919905230707992E-2</v>
      </c>
      <c r="G37" s="12">
        <f t="shared" si="18"/>
        <v>9.0909090909090898E-2</v>
      </c>
      <c r="H37" s="12">
        <f t="shared" si="19"/>
        <v>5.6909513423461774E-2</v>
      </c>
      <c r="I37" s="12">
        <f t="shared" si="20"/>
        <v>5.8476696395474398E-2</v>
      </c>
      <c r="J37" s="12">
        <f t="shared" si="21"/>
        <v>6.2528190482765283E-2</v>
      </c>
      <c r="K37" s="12">
        <f t="shared" si="22"/>
        <v>5.2395534113277256E-2</v>
      </c>
      <c r="L37" s="12">
        <f t="shared" si="23"/>
        <v>5.2030310091020257E-2</v>
      </c>
      <c r="M37" s="12">
        <f t="shared" si="24"/>
        <v>5.7845226543000144E-2</v>
      </c>
      <c r="N37" s="15">
        <f t="shared" si="25"/>
        <v>6.2001303328811506E-2</v>
      </c>
      <c r="P37" s="8"/>
    </row>
    <row r="38" spans="2:16" x14ac:dyDescent="0.25">
      <c r="B38" s="5" t="s">
        <v>4</v>
      </c>
      <c r="C38" s="12">
        <f t="shared" si="14"/>
        <v>4.3197081486619097E-2</v>
      </c>
      <c r="D38" s="12">
        <f t="shared" si="15"/>
        <v>3.0247680017736443E-2</v>
      </c>
      <c r="E38" s="12">
        <f t="shared" si="16"/>
        <v>2.580136367904614E-2</v>
      </c>
      <c r="F38" s="12">
        <f t="shared" si="17"/>
        <v>3.4380187948679974E-2</v>
      </c>
      <c r="G38" s="12">
        <f t="shared" si="18"/>
        <v>7.5040954838192647E-2</v>
      </c>
      <c r="H38" s="12">
        <f t="shared" si="19"/>
        <v>3.7067870545471976E-2</v>
      </c>
      <c r="I38" s="12">
        <f t="shared" si="20"/>
        <v>2.580136367904614E-2</v>
      </c>
      <c r="J38" s="12">
        <f t="shared" si="21"/>
        <v>4.2627207135877046E-2</v>
      </c>
      <c r="K38" s="12">
        <f t="shared" si="22"/>
        <v>3.1790801146663161E-2</v>
      </c>
      <c r="L38" s="12">
        <f t="shared" si="23"/>
        <v>3.1279637743397488E-2</v>
      </c>
      <c r="M38" s="12">
        <f t="shared" si="24"/>
        <v>2.586419716557661E-2</v>
      </c>
      <c r="N38" s="15">
        <f t="shared" si="25"/>
        <v>3.6645304126027879E-2</v>
      </c>
      <c r="P38" s="8"/>
    </row>
    <row r="39" spans="2:16" x14ac:dyDescent="0.25">
      <c r="B39" s="5" t="s">
        <v>5</v>
      </c>
      <c r="C39" s="12">
        <f t="shared" si="14"/>
        <v>1.925179844659439E-2</v>
      </c>
      <c r="D39" s="12">
        <f t="shared" si="15"/>
        <v>1.1540938619257896E-2</v>
      </c>
      <c r="E39" s="12">
        <f t="shared" si="16"/>
        <v>8.0597964230897622E-3</v>
      </c>
      <c r="F39" s="12">
        <f t="shared" si="17"/>
        <v>5.7406154152101901E-3</v>
      </c>
      <c r="G39" s="12">
        <f t="shared" si="18"/>
        <v>1.2529927490776277E-2</v>
      </c>
      <c r="H39" s="12">
        <f t="shared" si="19"/>
        <v>1.5617495992856587E-2</v>
      </c>
      <c r="I39" s="12">
        <f t="shared" si="20"/>
        <v>8.0597964230897622E-3</v>
      </c>
      <c r="J39" s="12">
        <f t="shared" si="21"/>
        <v>1.8913455232667867E-2</v>
      </c>
      <c r="K39" s="12">
        <f t="shared" si="22"/>
        <v>1.2470963940022844E-2</v>
      </c>
      <c r="L39" s="12">
        <f t="shared" si="23"/>
        <v>1.2165812720859486E-2</v>
      </c>
      <c r="M39" s="12">
        <f t="shared" si="24"/>
        <v>8.1385427022075078E-3</v>
      </c>
      <c r="N39" s="15">
        <f t="shared" si="25"/>
        <v>1.2044467582421142E-2</v>
      </c>
      <c r="P39" s="8"/>
    </row>
    <row r="40" spans="2:16" x14ac:dyDescent="0.25">
      <c r="B40" s="5" t="s">
        <v>6</v>
      </c>
      <c r="C40" s="12">
        <f t="shared" si="14"/>
        <v>0.12567011872531339</v>
      </c>
      <c r="D40" s="12">
        <f t="shared" si="15"/>
        <v>0.14471697940476894</v>
      </c>
      <c r="E40" s="12">
        <f t="shared" si="16"/>
        <v>0.13835032910242759</v>
      </c>
      <c r="F40" s="12">
        <f t="shared" si="17"/>
        <v>0.12487998803082673</v>
      </c>
      <c r="G40" s="12">
        <f t="shared" si="18"/>
        <v>0.10802378595743281</v>
      </c>
      <c r="H40" s="12">
        <f t="shared" si="19"/>
        <v>0.13464252251781267</v>
      </c>
      <c r="I40" s="12">
        <f t="shared" si="20"/>
        <v>0.13835032910242759</v>
      </c>
      <c r="J40" s="12">
        <f t="shared" si="21"/>
        <v>0.12594719066582799</v>
      </c>
      <c r="K40" s="12">
        <f t="shared" si="22"/>
        <v>0.14455372893542473</v>
      </c>
      <c r="L40" s="12">
        <f t="shared" si="23"/>
        <v>0.14470827965681288</v>
      </c>
      <c r="M40" s="12">
        <f t="shared" si="24"/>
        <v>0.13873437079122491</v>
      </c>
      <c r="N40" s="15">
        <f t="shared" si="25"/>
        <v>0.13350705662639092</v>
      </c>
      <c r="P40" s="8"/>
    </row>
    <row r="41" spans="2:16" x14ac:dyDescent="0.25">
      <c r="B41" s="5" t="s">
        <v>7</v>
      </c>
      <c r="C41" s="12">
        <f t="shared" si="14"/>
        <v>6.3128849427198389E-2</v>
      </c>
      <c r="D41" s="12">
        <f t="shared" si="15"/>
        <v>5.139432360545583E-2</v>
      </c>
      <c r="E41" s="12">
        <f t="shared" si="16"/>
        <v>5.8476696395474398E-2</v>
      </c>
      <c r="F41" s="12">
        <f t="shared" si="17"/>
        <v>7.7919905230707992E-2</v>
      </c>
      <c r="G41" s="12">
        <f t="shared" si="18"/>
        <v>9.0909090909090898E-2</v>
      </c>
      <c r="H41" s="12">
        <f t="shared" si="19"/>
        <v>5.6909513423461774E-2</v>
      </c>
      <c r="I41" s="12">
        <f t="shared" si="20"/>
        <v>5.8476696395474398E-2</v>
      </c>
      <c r="J41" s="12">
        <f t="shared" si="21"/>
        <v>6.2528190482765283E-2</v>
      </c>
      <c r="K41" s="12">
        <f t="shared" si="22"/>
        <v>5.2395534113277256E-2</v>
      </c>
      <c r="L41" s="12">
        <f t="shared" si="23"/>
        <v>5.2030310091020257E-2</v>
      </c>
      <c r="M41" s="12">
        <f t="shared" si="24"/>
        <v>5.7845226543000144E-2</v>
      </c>
      <c r="N41" s="15">
        <f t="shared" si="25"/>
        <v>6.2001303328811506E-2</v>
      </c>
      <c r="P41" s="8"/>
    </row>
    <row r="42" spans="2:16" x14ac:dyDescent="0.25">
      <c r="B42" s="5" t="s">
        <v>8</v>
      </c>
      <c r="C42" s="12">
        <f t="shared" si="14"/>
        <v>0.16789052228284296</v>
      </c>
      <c r="D42" s="12">
        <f t="shared" si="15"/>
        <v>0.1769960578786029</v>
      </c>
      <c r="E42" s="12">
        <f t="shared" si="16"/>
        <v>0.15862532708930394</v>
      </c>
      <c r="F42" s="12">
        <f t="shared" si="17"/>
        <v>0.13680026199318862</v>
      </c>
      <c r="G42" s="12">
        <f t="shared" si="18"/>
        <v>0.11236815337745787</v>
      </c>
      <c r="H42" s="12">
        <f t="shared" si="19"/>
        <v>0.18132568078883757</v>
      </c>
      <c r="I42" s="12">
        <f t="shared" si="20"/>
        <v>0.15862532708930394</v>
      </c>
      <c r="J42" s="12">
        <f t="shared" si="21"/>
        <v>0.16961550975028328</v>
      </c>
      <c r="K42" s="12">
        <f t="shared" si="22"/>
        <v>0.18005011198644599</v>
      </c>
      <c r="L42" s="12">
        <f t="shared" si="23"/>
        <v>0.17914654790028725</v>
      </c>
      <c r="M42" s="12">
        <f t="shared" si="24"/>
        <v>0.15927574236806416</v>
      </c>
      <c r="N42" s="15">
        <f t="shared" si="25"/>
        <v>0.16188356750041985</v>
      </c>
      <c r="P42" s="8"/>
    </row>
    <row r="43" spans="2:16" x14ac:dyDescent="0.25">
      <c r="B43" s="5" t="s">
        <v>9</v>
      </c>
      <c r="C43" s="12">
        <f t="shared" si="14"/>
        <v>9.6758874237393322E-2</v>
      </c>
      <c r="D43" s="12">
        <f t="shared" si="15"/>
        <v>0.10636384104389709</v>
      </c>
      <c r="E43" s="12">
        <f t="shared" si="16"/>
        <v>0.11426011835841857</v>
      </c>
      <c r="F43" s="12">
        <f t="shared" si="17"/>
        <v>0.11071663708669853</v>
      </c>
      <c r="G43" s="12">
        <f t="shared" si="18"/>
        <v>0.10286192469532306</v>
      </c>
      <c r="H43" s="12">
        <f t="shared" si="19"/>
        <v>9.5358421236416635E-2</v>
      </c>
      <c r="I43" s="12">
        <f t="shared" si="20"/>
        <v>0.11426011835841857</v>
      </c>
      <c r="J43" s="12">
        <f t="shared" si="21"/>
        <v>9.6444680361028087E-2</v>
      </c>
      <c r="K43" s="12">
        <f t="shared" si="22"/>
        <v>0.10237787526073271</v>
      </c>
      <c r="L43" s="12">
        <f t="shared" si="23"/>
        <v>0.10378964971756394</v>
      </c>
      <c r="M43" s="12">
        <f t="shared" si="24"/>
        <v>0.11432766206664895</v>
      </c>
      <c r="N43" s="15">
        <f t="shared" si="25"/>
        <v>0.10522907294750357</v>
      </c>
      <c r="P43" s="8"/>
    </row>
    <row r="44" spans="2:16" x14ac:dyDescent="0.25">
      <c r="B44" s="5" t="s">
        <v>10</v>
      </c>
      <c r="C44" s="12">
        <f t="shared" si="14"/>
        <v>9.4390108675405093E-2</v>
      </c>
      <c r="D44" s="12">
        <f t="shared" si="15"/>
        <v>0.10218012943059374</v>
      </c>
      <c r="E44" s="12">
        <f t="shared" si="16"/>
        <v>0.11163226314854455</v>
      </c>
      <c r="F44" s="12">
        <f t="shared" si="17"/>
        <v>0.10917164289950333</v>
      </c>
      <c r="G44" s="12">
        <f t="shared" si="18"/>
        <v>0.10229884850830154</v>
      </c>
      <c r="H44" s="12">
        <f t="shared" si="19"/>
        <v>9.2417065252302324E-2</v>
      </c>
      <c r="I44" s="12">
        <f t="shared" si="20"/>
        <v>0.11163226314854455</v>
      </c>
      <c r="J44" s="12">
        <f t="shared" si="21"/>
        <v>9.4041691533297792E-2</v>
      </c>
      <c r="K44" s="12">
        <f t="shared" si="22"/>
        <v>9.7975024314090622E-2</v>
      </c>
      <c r="L44" s="12">
        <f t="shared" si="23"/>
        <v>9.9326084163514017E-2</v>
      </c>
      <c r="M44" s="12">
        <f t="shared" si="24"/>
        <v>0.11166528200865362</v>
      </c>
      <c r="N44" s="15">
        <f t="shared" si="25"/>
        <v>0.10243003664388647</v>
      </c>
      <c r="P44" s="8"/>
    </row>
    <row r="45" spans="2:16" x14ac:dyDescent="0.25">
      <c r="B45" s="5" t="s">
        <v>11</v>
      </c>
      <c r="C45" s="12">
        <f t="shared" si="14"/>
        <v>6.3690372053586436E-2</v>
      </c>
      <c r="D45" s="12">
        <f t="shared" si="15"/>
        <v>5.2090159976042563E-2</v>
      </c>
      <c r="E45" s="12">
        <f t="shared" si="16"/>
        <v>5.9891715312764951E-2</v>
      </c>
      <c r="F45" s="12">
        <f t="shared" si="17"/>
        <v>7.8751836911635689E-2</v>
      </c>
      <c r="G45" s="12">
        <f t="shared" si="18"/>
        <v>9.1212290055496498E-2</v>
      </c>
      <c r="H45" s="12">
        <f t="shared" si="19"/>
        <v>5.7497587003308523E-2</v>
      </c>
      <c r="I45" s="12">
        <f t="shared" si="20"/>
        <v>5.9891715312764951E-2</v>
      </c>
      <c r="J45" s="12">
        <f t="shared" si="21"/>
        <v>6.3090994369010778E-2</v>
      </c>
      <c r="K45" s="12">
        <f t="shared" si="22"/>
        <v>5.3052546888479851E-2</v>
      </c>
      <c r="L45" s="12">
        <f t="shared" si="23"/>
        <v>5.2698298785210554E-2</v>
      </c>
      <c r="M45" s="12">
        <f t="shared" si="24"/>
        <v>5.9244965154766821E-2</v>
      </c>
      <c r="N45" s="15">
        <f t="shared" si="25"/>
        <v>6.2828407438460687E-2</v>
      </c>
      <c r="P45" s="8"/>
    </row>
    <row r="47" spans="2:16" x14ac:dyDescent="0.25">
      <c r="B47" s="16" t="s">
        <v>15</v>
      </c>
    </row>
    <row r="49" spans="2:3" x14ac:dyDescent="0.25">
      <c r="C49" s="8">
        <f>(C21*$N$35+D21*$N$36+E21*$N$37+F21*$N$38+G21*$N$39+H21*$N$40+I21*$N$41+J21*$N$42+K21*$N$43+L21*$N$44+M21*$N$45)/N35</f>
        <v>11.203093577135164</v>
      </c>
    </row>
    <row r="50" spans="2:3" x14ac:dyDescent="0.25">
      <c r="C50" s="8">
        <f t="shared" ref="C50:C59" si="26">(C22*$N$35+D22*$N$36+E22*$N$37+F22*$N$38+G22*$N$39+H22*$N$40+I22*$N$41+J22*$N$42+K22*$N$43+L22*$N$44+M22*$N$45)/N36</f>
        <v>11.226805874622242</v>
      </c>
    </row>
    <row r="51" spans="2:3" x14ac:dyDescent="0.25">
      <c r="C51" s="8">
        <f t="shared" si="26"/>
        <v>11.173955109559554</v>
      </c>
    </row>
    <row r="52" spans="2:3" x14ac:dyDescent="0.25">
      <c r="C52" s="8">
        <f t="shared" si="26"/>
        <v>11.07309509550695</v>
      </c>
    </row>
    <row r="53" spans="2:3" x14ac:dyDescent="0.25">
      <c r="C53" s="8">
        <f t="shared" si="26"/>
        <v>11.048793046895108</v>
      </c>
    </row>
    <row r="54" spans="2:3" x14ac:dyDescent="0.25">
      <c r="C54" s="8">
        <f t="shared" si="26"/>
        <v>11.225900861352052</v>
      </c>
    </row>
    <row r="55" spans="2:3" x14ac:dyDescent="0.25">
      <c r="C55" s="8">
        <f t="shared" si="26"/>
        <v>11.173955109559554</v>
      </c>
    </row>
    <row r="56" spans="2:3" x14ac:dyDescent="0.25">
      <c r="C56" s="8">
        <f t="shared" si="26"/>
        <v>11.205754049267496</v>
      </c>
    </row>
    <row r="57" spans="2:3" x14ac:dyDescent="0.25">
      <c r="C57" s="8">
        <f t="shared" si="26"/>
        <v>11.230149558683085</v>
      </c>
    </row>
    <row r="58" spans="2:3" x14ac:dyDescent="0.25">
      <c r="C58" s="8">
        <f t="shared" si="26"/>
        <v>11.229316176341852</v>
      </c>
    </row>
    <row r="59" spans="2:3" x14ac:dyDescent="0.25">
      <c r="C59" s="8">
        <f t="shared" si="26"/>
        <v>11.176534873828468</v>
      </c>
    </row>
    <row r="60" spans="2:3" x14ac:dyDescent="0.25">
      <c r="C60" s="8">
        <f>AVERAGE(C49:C59)</f>
        <v>11.178850302977411</v>
      </c>
    </row>
    <row r="61" spans="2:3" x14ac:dyDescent="0.25">
      <c r="B61" s="17" t="s">
        <v>16</v>
      </c>
      <c r="C61" s="8">
        <f>(C60-11)/10</f>
        <v>1.7885030297741088E-2</v>
      </c>
    </row>
    <row r="62" spans="2:3" x14ac:dyDescent="0.25">
      <c r="B62" t="s">
        <v>17</v>
      </c>
      <c r="C62" s="8">
        <f>C61/1.51</f>
        <v>1.184439092565635E-2</v>
      </c>
    </row>
  </sheetData>
  <mergeCells count="1">
    <mergeCell ref="C3:F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E10" sqref="E1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 of Oil Spill</vt:lpstr>
      <vt:lpstr>Volume of Oil Spills</vt:lpstr>
      <vt:lpstr>GHG Emissions</vt:lpstr>
      <vt:lpstr>SO2 Emissions</vt:lpstr>
      <vt:lpstr>NOX Emmissions</vt:lpstr>
      <vt:lpstr>Hazardous Waste Generated</vt:lpstr>
      <vt:lpstr>Freshwater Withdrawal</vt:lpstr>
      <vt:lpstr>Energy Consumption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2016-07-19T11:04:29Z</dcterms:modified>
</cp:coreProperties>
</file>