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6" windowWidth="22980" windowHeight="9552" activeTab="3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25725"/>
</workbook>
</file>

<file path=xl/calcChain.xml><?xml version="1.0" encoding="utf-8"?>
<calcChain xmlns="http://schemas.openxmlformats.org/spreadsheetml/2006/main">
  <c r="D149" i="3"/>
  <c r="D148"/>
  <c r="D147"/>
  <c r="I157"/>
  <c r="I156"/>
  <c r="I155"/>
  <c r="I149"/>
  <c r="I148"/>
  <c r="I147"/>
  <c r="K145"/>
  <c r="K144"/>
  <c r="K143"/>
  <c r="I145"/>
  <c r="I144"/>
  <c r="I143"/>
  <c r="I137"/>
  <c r="I136"/>
  <c r="I135"/>
  <c r="I133"/>
  <c r="I132"/>
  <c r="I131"/>
  <c r="I129"/>
  <c r="I128"/>
  <c r="I127"/>
  <c r="J228" i="1"/>
  <c r="I218"/>
  <c r="F237"/>
  <c r="D252"/>
  <c r="D153" i="3"/>
  <c r="D151"/>
  <c r="F133"/>
  <c r="F132"/>
  <c r="F131"/>
  <c r="D246" i="1"/>
  <c r="D245"/>
  <c r="D244"/>
  <c r="F226"/>
  <c r="F225"/>
  <c r="F224"/>
  <c r="F90" i="4"/>
  <c r="F89"/>
  <c r="F88"/>
  <c r="D106"/>
  <c r="D105"/>
  <c r="D104"/>
  <c r="C105"/>
  <c r="D94"/>
  <c r="D93"/>
  <c r="D92"/>
  <c r="C92"/>
  <c r="D90"/>
  <c r="D89"/>
  <c r="D88"/>
  <c r="C90"/>
  <c r="C89"/>
  <c r="C88"/>
  <c r="D86"/>
  <c r="D85"/>
  <c r="D84"/>
  <c r="C86"/>
  <c r="C85"/>
  <c r="C84"/>
  <c r="M82"/>
  <c r="L82"/>
  <c r="K82"/>
  <c r="I82"/>
  <c r="H82"/>
  <c r="G82"/>
  <c r="F82"/>
  <c r="E82"/>
  <c r="D82"/>
  <c r="F238" i="1"/>
  <c r="F236"/>
  <c r="F230"/>
  <c r="F229"/>
  <c r="F228"/>
  <c r="C224"/>
  <c r="D157" i="3"/>
  <c r="D156"/>
  <c r="D155"/>
  <c r="C156"/>
  <c r="C155"/>
  <c r="C149"/>
  <c r="C148"/>
  <c r="F145"/>
  <c r="F144"/>
  <c r="F143"/>
  <c r="D144"/>
  <c r="D143"/>
  <c r="D145"/>
  <c r="F137"/>
  <c r="F136"/>
  <c r="F135"/>
  <c r="D137"/>
  <c r="D136"/>
  <c r="D135"/>
  <c r="C136"/>
  <c r="C135"/>
  <c r="D133"/>
  <c r="D132"/>
  <c r="D131"/>
  <c r="C133"/>
  <c r="C132"/>
  <c r="D129"/>
  <c r="D128"/>
  <c r="D127"/>
  <c r="C129"/>
  <c r="C128"/>
  <c r="C127"/>
  <c r="M124"/>
  <c r="L124"/>
  <c r="K124"/>
  <c r="I124"/>
  <c r="H124"/>
  <c r="G124"/>
  <c r="F124"/>
  <c r="E124"/>
  <c r="D124"/>
  <c r="D43" i="2"/>
  <c r="D42"/>
  <c r="D41"/>
  <c r="C41"/>
  <c r="C25"/>
  <c r="D23"/>
  <c r="D22"/>
  <c r="D21"/>
  <c r="C22"/>
  <c r="C21"/>
  <c r="M18"/>
  <c r="L18"/>
  <c r="K18"/>
  <c r="I18"/>
  <c r="H18"/>
  <c r="G18"/>
  <c r="F18"/>
  <c r="E18"/>
  <c r="D18"/>
  <c r="C249" i="1"/>
  <c r="D249" s="1"/>
  <c r="C248"/>
  <c r="D248" s="1"/>
  <c r="C245"/>
  <c r="C242"/>
  <c r="C241"/>
  <c r="C240"/>
  <c r="C237"/>
  <c r="D237" s="1"/>
  <c r="C236"/>
  <c r="D236" s="1"/>
  <c r="C230"/>
  <c r="D230" s="1"/>
  <c r="C229"/>
  <c r="D229" s="1"/>
  <c r="C228"/>
  <c r="D228" s="1"/>
  <c r="C226"/>
  <c r="D226" s="1"/>
  <c r="C225"/>
  <c r="D224"/>
  <c r="C220"/>
  <c r="D220" s="1"/>
  <c r="C222"/>
  <c r="D222" s="1"/>
  <c r="F218"/>
  <c r="C221"/>
  <c r="D221" s="1"/>
  <c r="M218"/>
  <c r="L218"/>
  <c r="K218"/>
  <c r="D241"/>
  <c r="H218"/>
  <c r="D238" s="1"/>
  <c r="G218"/>
  <c r="D232" s="1"/>
  <c r="E218"/>
  <c r="D218"/>
  <c r="D225" s="1"/>
  <c r="D242" l="1"/>
  <c r="D240"/>
  <c r="D234"/>
  <c r="D233"/>
</calcChain>
</file>

<file path=xl/sharedStrings.xml><?xml version="1.0" encoding="utf-8"?>
<sst xmlns="http://schemas.openxmlformats.org/spreadsheetml/2006/main" count="1086" uniqueCount="493">
  <si>
    <t xml:space="preserve">Case </t>
  </si>
  <si>
    <t>Case name and citation</t>
  </si>
  <si>
    <t xml:space="preserve">Date of Judgement </t>
  </si>
  <si>
    <t>No Expert</t>
  </si>
  <si>
    <t>Crown Expert</t>
  </si>
  <si>
    <t>Defence Expert</t>
  </si>
  <si>
    <t>Competing Experts</t>
  </si>
  <si>
    <t>Crown Win</t>
  </si>
  <si>
    <t>Defence Win</t>
  </si>
  <si>
    <t>Joint Expert</t>
  </si>
  <si>
    <t>R. v. Passage, 2009 MBPC 18</t>
  </si>
  <si>
    <t>R. v. Goodon, 2008 MBPC 59</t>
  </si>
  <si>
    <t>N</t>
  </si>
  <si>
    <t>AR</t>
  </si>
  <si>
    <t>AO</t>
  </si>
  <si>
    <t>A</t>
  </si>
  <si>
    <t>NO</t>
  </si>
  <si>
    <t>NR</t>
  </si>
  <si>
    <t>Crown Expert Treatment</t>
  </si>
  <si>
    <t>Defence Expert Treatment</t>
  </si>
  <si>
    <t>M</t>
  </si>
  <si>
    <t># of Experts</t>
  </si>
  <si>
    <t>R. v. Labraaliaga, 2009 MBPC 1</t>
  </si>
  <si>
    <t>R. v. Dotremont, 2009 MBPC 9</t>
  </si>
  <si>
    <t>R. v. Dondo, 2009 MBPC 11</t>
  </si>
  <si>
    <t>R. v. Toews, 2009 MBPC 15</t>
  </si>
  <si>
    <t>R. v. Tennant, 2009 MBPC 20</t>
  </si>
  <si>
    <t>R. v. Bruyere, 2009 MBPC 24</t>
  </si>
  <si>
    <t>R. v. Lussier, 2009 MBPC 27</t>
  </si>
  <si>
    <t>R. v. Abdullah, 2009 MBPC 28</t>
  </si>
  <si>
    <t>R. v. Watchorn, 2009 MBPC 30</t>
  </si>
  <si>
    <t>Mixed Result</t>
  </si>
  <si>
    <t>R. v. Blixhavn, 2009 MBPC 36</t>
  </si>
  <si>
    <t>R. v. Salway, 2009 MBPC 67</t>
  </si>
  <si>
    <t>R. v. Maguire, 2009 MBPC 42</t>
  </si>
  <si>
    <t>R. v. Green, 2009 MBPC 52</t>
  </si>
  <si>
    <t>R. v. Mymko, 2009 MBPC 65</t>
  </si>
  <si>
    <t>R. v. Cahill, 2009 MBPC 57</t>
  </si>
  <si>
    <t>R. v. Penner, 2010 MBPC 1</t>
  </si>
  <si>
    <t>R. v. Laporte, 2010 MBPC 5</t>
  </si>
  <si>
    <t>R. v. Penny, 2010 MBPC 6</t>
  </si>
  <si>
    <t>R. v. Simmons and Haluik, 2010 MBPC 16</t>
  </si>
  <si>
    <t>R. v. Wyryha, 2010 MBPC 17</t>
  </si>
  <si>
    <t>R. v. Williamson, 2010 MBPC 14</t>
  </si>
  <si>
    <t>R. v. Moyse, 2010 MBPC 21</t>
  </si>
  <si>
    <t>R. v. Scammell, 2010 MBPC 25</t>
  </si>
  <si>
    <t>R. v. Rempel, 2010 MBPC 27</t>
  </si>
  <si>
    <t>R. v. Penny, 2010 MBPC 37</t>
  </si>
  <si>
    <t>R. v. Kempthorne, 2010 MBPC 36</t>
  </si>
  <si>
    <t>R. v. C.M., 2009 MBPC 35</t>
  </si>
  <si>
    <t>R. v. Pawlyshyn, 2010 MBPC 40</t>
  </si>
  <si>
    <t>R. v. Young, 2010 MBPC 42</t>
  </si>
  <si>
    <t>R. v. Lang, 2010 MBPC 47 (CanLII)</t>
  </si>
  <si>
    <t>R. v. Guiboche, 2010 MBPC 48</t>
  </si>
  <si>
    <t>R. v. Tymchyshyn et al, 2010 MBPC 49</t>
  </si>
  <si>
    <t>R. v. Knelsen, 2010 MBPC 50</t>
  </si>
  <si>
    <t>R. v. Keith, 2010 MBPC 56</t>
  </si>
  <si>
    <t>R. v. T.W.B., 2010 MBPC 57</t>
  </si>
  <si>
    <t>R v Couture, 2011 MBPC 1</t>
  </si>
  <si>
    <t>R. v. Patenaude, 2011 MBPC 4</t>
  </si>
  <si>
    <t>R. v. Baker, 2011 MBPC 8</t>
  </si>
  <si>
    <t>R. v. Stagg, 2011 MBPC 9</t>
  </si>
  <si>
    <t>R. v. Shoemaker, 2011 MBPC 15</t>
  </si>
  <si>
    <t>R. v. N.M., 2011 MBPC 16</t>
  </si>
  <si>
    <t>R v Brown, 2011 MBPC 12</t>
  </si>
  <si>
    <t>R v Minh Tran, 2011 MBPC 20</t>
  </si>
  <si>
    <t>R. v. Agwa and Ojulu, 2011 MBPC 21</t>
  </si>
  <si>
    <t>R v Sveinson, 2011 MBPC 24 (CanLII)</t>
  </si>
  <si>
    <t>R. v. Bagherli, 2011 MBPC 25</t>
  </si>
  <si>
    <t>Supported</t>
  </si>
  <si>
    <t>Undermined</t>
  </si>
  <si>
    <t>Partial support</t>
  </si>
  <si>
    <t>R. v. Rutherford, 2011 MBPC 30</t>
  </si>
  <si>
    <t>R v Hailemolokot, 2011 MBPC 31</t>
  </si>
  <si>
    <t>R v Ryle, 2011 MBPC 38</t>
  </si>
  <si>
    <t>R. v. Heidenreich, 2011 MBPC 36</t>
  </si>
  <si>
    <t>R v Baron, 2011 MBPC 37</t>
  </si>
  <si>
    <t>R v Anderson, 2011 MBPC 33</t>
  </si>
  <si>
    <t>R v Cabral, 2011 MBPC 44</t>
  </si>
  <si>
    <t>R v Patenaude, 2011 MBPC 49</t>
  </si>
  <si>
    <t>R. v. Lawler, 2011 MBPC 53</t>
  </si>
  <si>
    <t>R v Bruce, 2011 MBPC 55</t>
  </si>
  <si>
    <t>R v Guerreiro, 2011 MBPC 58</t>
  </si>
  <si>
    <t>R v Bighetty, 2011 MBPC 41</t>
  </si>
  <si>
    <t>R v Pompana, 2011 MBPC 60</t>
  </si>
  <si>
    <t>R. v. Heide, 2011 MBPC 61</t>
  </si>
  <si>
    <t>R. v. Nikolic, 2011 MBPC 63</t>
  </si>
  <si>
    <t>R v Johnston, 2011 MBPC 64</t>
  </si>
  <si>
    <t>R v Ferland, 2011 MBPC 66</t>
  </si>
  <si>
    <t>Breathalyser Tech</t>
  </si>
  <si>
    <t>Legislated Expert Evidence (Breathalyser,etc)</t>
  </si>
  <si>
    <t>U</t>
  </si>
  <si>
    <t>R. v. Semenko, 2011 MBPC 80</t>
  </si>
  <si>
    <t>R v Beer, 2011 MBPC 82</t>
  </si>
  <si>
    <t>R. v. Bourdon, 2011 MBPC 83</t>
  </si>
  <si>
    <t>R v Croom, 2012 MBPC 4</t>
  </si>
  <si>
    <t>R v Hiebert, 2012 MBPC 5</t>
  </si>
  <si>
    <t>R. v. Robertson, 2012 MBPC 8</t>
  </si>
  <si>
    <t>R. v. Walker, 2012 MBPC 10</t>
  </si>
  <si>
    <t>R v Jobb, 2012 MBPC 11</t>
  </si>
  <si>
    <t>R. v. Desjardins, 2012 MBPC 6</t>
  </si>
  <si>
    <t>R. v. Braga, 2012 MBPC 14</t>
  </si>
  <si>
    <t>R. v. Duchominsky, 2012 MBPC 17</t>
  </si>
  <si>
    <t>R. v. MacLeod and Powell, 2012 MBPC 21</t>
  </si>
  <si>
    <t>R. v. Lachance, 2012 MBPC 23</t>
  </si>
  <si>
    <t>R v Moriaux, 2012 MBPC 20</t>
  </si>
  <si>
    <t>R. v. Larsen, 2012 MBPC 27</t>
  </si>
  <si>
    <t>R. v. Kadirsahib, 2012 MBPC 28</t>
  </si>
  <si>
    <t>R. v. Bernier, 2012 MBPC 36</t>
  </si>
  <si>
    <t>R v Hiebert, 2012 MBPC 39</t>
  </si>
  <si>
    <t>R v Cleaver, 2012 MBPC 41</t>
  </si>
  <si>
    <t>R v Jonasson, 2012 MBPC 50</t>
  </si>
  <si>
    <t>R v Colomb, 2012 MBPC 49</t>
  </si>
  <si>
    <t>R v Steuart, 2012 MBPC 56</t>
  </si>
  <si>
    <t>R. v. Storey, 2012 MBPC 69</t>
  </si>
  <si>
    <t>R v Romero-Barrera, 2013 MBPC 74</t>
  </si>
  <si>
    <t>R v Dutchak, 2013 MBPC 7</t>
  </si>
  <si>
    <t>R. v. McLaren, 2013 MBPC 13</t>
  </si>
  <si>
    <t>R. v. Geisel, 2013 MBPC 16</t>
  </si>
  <si>
    <t>R v Rinn, 2013 MBPC 17</t>
  </si>
  <si>
    <t>R v Kilbourne, 2013 MBPC 21</t>
  </si>
  <si>
    <t>R. v. Newman, 2013 MBPC 36</t>
  </si>
  <si>
    <t>F.J. (R.G.T.), 2013 MBPC 25</t>
  </si>
  <si>
    <t>R. v. C.M., 2013 MBPC 23</t>
  </si>
  <si>
    <t>R v Wiebe, 2013 MBPC 27</t>
  </si>
  <si>
    <t>R v Hrabarchuk, 2013 MBPC 32</t>
  </si>
  <si>
    <t>R. v. Monkman, 2013 MBPC 29</t>
  </si>
  <si>
    <t>R. v. Kowalyk, 2013 MBPC 33</t>
  </si>
  <si>
    <t>R. v. Krutkewich, 2013 MBPC 51</t>
  </si>
  <si>
    <t>R v J.H.M., 2013 MBPC 75</t>
  </si>
  <si>
    <t>R v Kennedy, 2013 MBPC 64</t>
  </si>
  <si>
    <t>R v Zarif, 2013 MBPC 65</t>
  </si>
  <si>
    <t>R v Karakeeva, 2013 MBPC 70</t>
  </si>
  <si>
    <t>R. v. Baird, 2014 MBPC 1</t>
  </si>
  <si>
    <t>R v Mirecki, 2014 MBPC 2</t>
  </si>
  <si>
    <t>R v Hrabarchuk, 2014 MBPC 3</t>
  </si>
  <si>
    <t>R v Baird, 2014 MBPC 5</t>
  </si>
  <si>
    <t>R v Ziehlke, 2014 MBPC 8</t>
  </si>
  <si>
    <t>R v Beaudry, 2014 MBPC 12</t>
  </si>
  <si>
    <t>R v Beardy, 2014 MBPC 14</t>
  </si>
  <si>
    <t>R. v. Gauvin, 2014 MBPC 25</t>
  </si>
  <si>
    <t>R. v. Kozakevich, 2014 MBPC 34</t>
  </si>
  <si>
    <t>R v Obirek, 2014 MBPC 27</t>
  </si>
  <si>
    <t>R. v. McKee, 2014 MBPC 26</t>
  </si>
  <si>
    <t>R. v. Kalturnyk, 2014 MBPC 24</t>
  </si>
  <si>
    <t>R. v. Green, 2014 MBPC 42</t>
  </si>
  <si>
    <t>R. v. Willerton, 2014 MBPC 32</t>
  </si>
  <si>
    <t>R. v. Wiebe, 2014 MBPC 50</t>
  </si>
  <si>
    <t>R. v. Dunne, 2014 MBPC 60</t>
  </si>
  <si>
    <t>R v Olnick, 2014 MBPC 66</t>
  </si>
  <si>
    <t>R. v. Wong, 2015 MBPC 8</t>
  </si>
  <si>
    <t>R v. Roulette, 2015 MBPC 11</t>
  </si>
  <si>
    <t>R v Rockhill, 2015 MBPC 9</t>
  </si>
  <si>
    <t>R v Girouard, 2015 MBPC 14</t>
  </si>
  <si>
    <t>R. v. George, 2015 MBPC 12</t>
  </si>
  <si>
    <t>R v Decruyenaere, 2015 MBPC 17</t>
  </si>
  <si>
    <t>R. v. Schinkel, 2015 MBPC 22</t>
  </si>
  <si>
    <t>R. v. Beaulieu, 2015 MBPC 24</t>
  </si>
  <si>
    <t>R. v. Vandal, 2015 MBPC 32</t>
  </si>
  <si>
    <t>R v Singh Bhullar, 2015 MBPC 35</t>
  </si>
  <si>
    <t>R v Rayland, 2015 MBPC 48</t>
  </si>
  <si>
    <t>R v Polischuk, 2015 MBPC 47</t>
  </si>
  <si>
    <t>R. v. Manaigre, 2015 MBPC 56</t>
  </si>
  <si>
    <t>R. v Keith, 2015 MBPC 67</t>
  </si>
  <si>
    <t>R. v. Zoroneck, 2015 MBPC 69</t>
  </si>
  <si>
    <t>R. v. Assiniboine, 2016 MBPC 9</t>
  </si>
  <si>
    <t>R v Rule, 2016 MBPC 17</t>
  </si>
  <si>
    <t>R. v. Munroe, 2016 MBPC 37</t>
  </si>
  <si>
    <t>R. v. Maytwayashing, 2016 MBPC 38</t>
  </si>
  <si>
    <t>R v Skrabek, 2016 CanLII 89892 (MB PC)</t>
  </si>
  <si>
    <t>R v Flett, 2016 MBPC 66</t>
  </si>
  <si>
    <t>R v Allen, 2016 MBPC 70</t>
  </si>
  <si>
    <t>R v Harrison, 2017 MBPC 2</t>
  </si>
  <si>
    <t>R v Sidhu, 2017 MBPC 4</t>
  </si>
  <si>
    <t>R v Giesbrecht, 2017 MBPC 1</t>
  </si>
  <si>
    <t>R v Barkwell, 2017 MBPC 9</t>
  </si>
  <si>
    <t>R. v. L.W., 2017 MBPC 10</t>
  </si>
  <si>
    <t>R. v. Dueck, 2017 MBPC 64</t>
  </si>
  <si>
    <t>R. v Bloom, 2017 MBPC 13</t>
  </si>
  <si>
    <t>R. v. Braun, 2017 MBPC 21</t>
  </si>
  <si>
    <t>R v Sarkonak, 2017 MBPC 24</t>
  </si>
  <si>
    <t>R. v Manson, 2017 MBPC 29</t>
  </si>
  <si>
    <t>R. v Paul, 2017 MBPC 31</t>
  </si>
  <si>
    <t>R v Walterson, 2017 MBPC 39</t>
  </si>
  <si>
    <t># of Joint Experts</t>
  </si>
  <si>
    <t>R v Ringrose, 2017 MBPC 34</t>
  </si>
  <si>
    <t>R v COWAN, 2017 MBPC 37</t>
  </si>
  <si>
    <t>R v Giesbrecht, 2017 MBPC 42</t>
  </si>
  <si>
    <t>R v Marshall, 2017 MBPC 46</t>
  </si>
  <si>
    <t>R v Gobeil, 2017 MBPC 47</t>
  </si>
  <si>
    <t>R v Kroeker Farms Limited, 2017 MBPC 49</t>
  </si>
  <si>
    <t>R v Amsel, 2017 MBPC 52</t>
  </si>
  <si>
    <t>R v Stephenson, 2017 MBPC 53</t>
  </si>
  <si>
    <t>R v Amsel, 2017 MBPC 58</t>
  </si>
  <si>
    <t>R v Fraser, 2018 MBPC 8</t>
  </si>
  <si>
    <t>R v Sharpe, 2018 MBPC 10</t>
  </si>
  <si>
    <t>R v Ndlovu, 2018 MBPC 17***</t>
  </si>
  <si>
    <t>***Judge referred to repvious voir dire on expert evidence but contents of voir dire not included in decision</t>
  </si>
  <si>
    <t>R v Amsel, 2018 MBPC 19</t>
  </si>
  <si>
    <t>R. v. Oghieakhe, 2018 MBPC 53</t>
  </si>
  <si>
    <t>R v Hall, 2018 MBPC 24</t>
  </si>
  <si>
    <t>R v Branconnier, 2018 MBPC 26</t>
  </si>
  <si>
    <t>R v Doolan, 2018 MBPC 36</t>
  </si>
  <si>
    <t>R v Dupreez, 2018 MBPC 27</t>
  </si>
  <si>
    <t>R v HJR, 2018 MBPC 40</t>
  </si>
  <si>
    <t>R v Staples, 2018 MBPC 34</t>
  </si>
  <si>
    <t>R v Shammo, 2018 MBPC 38</t>
  </si>
  <si>
    <t>R v Sesay, 2018 MBPC 39</t>
  </si>
  <si>
    <t>R v Hourie, 2018 MBPC 41</t>
  </si>
  <si>
    <t>R v Gordiev, 2018 MBPC 47</t>
  </si>
  <si>
    <t>R v Andrade, 2019 MBPC 4</t>
  </si>
  <si>
    <t>R v LS, 2019 MBPC 6</t>
  </si>
  <si>
    <t>R v Peney, 2019 MBPC 7</t>
  </si>
  <si>
    <t>R v Karpluk, MBPC 5</t>
  </si>
  <si>
    <t>R v Adriaenssens, 2019 MBPC 10</t>
  </si>
  <si>
    <t>R v K.I., 2019 MBPC 13</t>
  </si>
  <si>
    <t>R. v. Cook, 2019 MBPC 16</t>
  </si>
  <si>
    <t>R. v. Cvitan, 2019 MBPC 21</t>
  </si>
  <si>
    <t>R. v. Strykowsky, 2019 MBPC 24</t>
  </si>
  <si>
    <t>R. v. Irwin, 2019 MBPC 29</t>
  </si>
  <si>
    <t>R. v. G.H., 2019 MBPC 33</t>
  </si>
  <si>
    <t>R. v. Oghieakhe, 2019 MBPC 31</t>
  </si>
  <si>
    <t>R. v. Moody, 2019 MBPC 32</t>
  </si>
  <si>
    <t>R. v. Trudeau, 2019 MBPC 37</t>
  </si>
  <si>
    <t>R. v. Gold, 2019 MBPC 30</t>
  </si>
  <si>
    <t>R. v. Peters, 2019 MBPC 41</t>
  </si>
  <si>
    <t>R. v. Irwin, 2019 MBPC 43</t>
  </si>
  <si>
    <t>R. v Houle, 2019 MBPC 46</t>
  </si>
  <si>
    <t>Jul 29 2019</t>
  </si>
  <si>
    <t>R. v. Gryba, 2019 MBPC 47</t>
  </si>
  <si>
    <t>R. v. Bunn, 2019 MBPC 56</t>
  </si>
  <si>
    <t>R. v. Blackbird and Stewart, 2019 MBPC 61</t>
  </si>
  <si>
    <t>R. v. Unger, Ronald, 2019 MBPC 66</t>
  </si>
  <si>
    <t>R. v. Madit, Ayei &amp; Madit, Kuol, 2019 MBPC 65</t>
  </si>
  <si>
    <t>R. v. Skihar, 2019 MBPC 71</t>
  </si>
  <si>
    <t>R. v. Heppner, 2019 MBPC 73</t>
  </si>
  <si>
    <t>Crown Win/No Expert</t>
  </si>
  <si>
    <t>Defence Win/No Expert</t>
  </si>
  <si>
    <t>Mixed/No Expert</t>
  </si>
  <si>
    <t>Crown Win/Crown Expert</t>
  </si>
  <si>
    <t>Defence Win/Crown Expert</t>
  </si>
  <si>
    <t>Mixed/Crown Expert</t>
  </si>
  <si>
    <t>Crown Win/Defence Expert</t>
  </si>
  <si>
    <t>Defence Win/Defence Expert</t>
  </si>
  <si>
    <t>Mixed/Defence Expert</t>
  </si>
  <si>
    <t>Crown Win/Joint Expert</t>
  </si>
  <si>
    <t>Defence Win/Joint Expert</t>
  </si>
  <si>
    <t>Mixed/Joint Expert</t>
  </si>
  <si>
    <t>Crown Win/Breathalyser</t>
  </si>
  <si>
    <t>Defence Win/Breathalyser</t>
  </si>
  <si>
    <t>Mixed/Breathalyser</t>
  </si>
  <si>
    <t>Total less overlap</t>
  </si>
  <si>
    <t>Crown Win/Competing Experts</t>
  </si>
  <si>
    <t>Defence Win/Competing Experts</t>
  </si>
  <si>
    <t>Mixed/Competing Experts</t>
  </si>
  <si>
    <t>Crown Win/Crown Expert/Breathalyser</t>
  </si>
  <si>
    <t>These exclude cases where experts were also called</t>
  </si>
  <si>
    <t>Crown Win/Defence Expert/Breathalyser</t>
  </si>
  <si>
    <t>Defence Win/Crown Expert/Breathalyser</t>
  </si>
  <si>
    <t>Mixed Win/Crown Expert/Breathalyser</t>
  </si>
  <si>
    <t>Defence Win/Defence Expert/Breathalyser</t>
  </si>
  <si>
    <t>Mixed Win/Defence Expert/Breathalyser</t>
  </si>
  <si>
    <t>Crown Win/Competing Expert/Breathalyser</t>
  </si>
  <si>
    <t>R v Abbey</t>
  </si>
  <si>
    <t>Mohan Framework Cases</t>
  </si>
  <si>
    <t>Abbey Framework Cases</t>
  </si>
  <si>
    <t>White Burgess Framework Cases</t>
  </si>
  <si>
    <t>less expert overlap cases:</t>
  </si>
  <si>
    <t>Adjusted for Overlap</t>
  </si>
  <si>
    <t>Less Overlap</t>
  </si>
  <si>
    <t>White Burgess</t>
  </si>
  <si>
    <t>R. v. Passage, 2009 MBPC 18 - Trial Decision</t>
  </si>
  <si>
    <t>R. v. Goodon, 2008 MBPC 59 - Constitutional Ruling</t>
  </si>
  <si>
    <t>R. v. Labraaliaga, 2009 MBPC 1 - Trial Decision</t>
  </si>
  <si>
    <t>R. v. Dondo, 2009 MBPC 11 - Sentence Breach Hearing</t>
  </si>
  <si>
    <t>R. v. Toews, 2009 MBPC 15 - Trial Decision</t>
  </si>
  <si>
    <t>R. v. Abdullah, 2009 MBPC 28 - Trial Decision</t>
  </si>
  <si>
    <t>R. v. C.M., 2009 MBPC 35 - Trial Decision</t>
  </si>
  <si>
    <t>R. v. Maguire, 2009 MBPC 42 - Trial Decision</t>
  </si>
  <si>
    <t>R. v. Dotremont, 2009 MBPC 9 - Admissibility Ruling</t>
  </si>
  <si>
    <t>R. v. Tennant, 2009 MBPC 20 - Admissibility Ruling</t>
  </si>
  <si>
    <t>R. v. Lussier, 2009 MBPC 27 - Admissibility/Trial Decision</t>
  </si>
  <si>
    <t>R. v. Watchorn, 2009 MBPC 30 - Admissibility/Trial Decision</t>
  </si>
  <si>
    <t>R. v. Blixhavn, 2009 MBPC 36 - Admissibility Ruling</t>
  </si>
  <si>
    <t>R. v. Salway, 2009 MBPC 67 - Admissibility Ruling</t>
  </si>
  <si>
    <t>R. v. Green, 2009 MBPC 52 - Admissibility Ruling</t>
  </si>
  <si>
    <t>R. v. Mymko, 2009 MBPC 65 - Trial Decision</t>
  </si>
  <si>
    <t>R. v. Cahill, 2009 MBPC 57 - Trial Decision</t>
  </si>
  <si>
    <t>R. v. Penner, 2010 MBPC 1 - trial decision</t>
  </si>
  <si>
    <t>R. v. Wyryha, 2010 MBPC 17 - Trial decision</t>
  </si>
  <si>
    <t>R. v. Moyse, 2010 MBPC 21 - Trial decision</t>
  </si>
  <si>
    <t>R. v. Guiboche, 2010 MBPC 48 - trial decision</t>
  </si>
  <si>
    <t>R v Couture, 2011 MBPC 1 - admissibility ruling</t>
  </si>
  <si>
    <t>R v Patenaude, 2011 MBPC 49 - trial decision</t>
  </si>
  <si>
    <t>R. v. Stagg, 2011 MBPC 9 - constitutional ruling</t>
  </si>
  <si>
    <t>R. v. Shoemaker, 2011 MBPC 15 - trial decision</t>
  </si>
  <si>
    <t>R. v. N.M., 2011 MBPC 16 - trial decision</t>
  </si>
  <si>
    <t>R v Brown, 2011 MBPC 12 - trial decision</t>
  </si>
  <si>
    <t>R v Minh Tran, 2011 MBPC 20 - trial decision</t>
  </si>
  <si>
    <t>R v Sveinson, 2011 MBPC 24 - trial decision</t>
  </si>
  <si>
    <t>R. v. Bagherli, 2011 MBPC 25 - admissibility ruling</t>
  </si>
  <si>
    <t>R. v. Rutherford, 2011 MBPC 30 - admissibility ruling</t>
  </si>
  <si>
    <t>R v Ryle, 2011 MBPC 38 - trial decision</t>
  </si>
  <si>
    <t>R. v. Heidenreich, 2011 MBPC 36 - trial decision</t>
  </si>
  <si>
    <t>R v Anderson, 2011 MBPC 33 - trial decision</t>
  </si>
  <si>
    <t>R. v. Lawler, 2011 MBPC 53 - trial decision</t>
  </si>
  <si>
    <t>R v Guerreiro, 2011 MBPC 58 - admissibility ruling</t>
  </si>
  <si>
    <t>R v Bighetty, 2011 MBPC 41 - trial decision</t>
  </si>
  <si>
    <t>R v Pompana, 2011 MBPC 60 - trial decision</t>
  </si>
  <si>
    <t>R. v. Heide, 2011 MBPC 61 - trial decision</t>
  </si>
  <si>
    <t>R. v. Nikolic, 2011 MBPC 63 - trial decision</t>
  </si>
  <si>
    <t>R v Johnston, 2011 MBPC 64 - trial decision</t>
  </si>
  <si>
    <t>R. v. Semenko, 2011 MBPC 80 - admissibility ruling</t>
  </si>
  <si>
    <t>R v Beer, 2011 MBPC 82 - constitutional ruling</t>
  </si>
  <si>
    <t>R. v. Bourdon, 2011 MBPC 83 - admissibility ruling</t>
  </si>
  <si>
    <t>R v Croom, 2012 MBPC 4 - admissibility/trial decision</t>
  </si>
  <si>
    <t>R v Hiebert, 2012 MBPC 5 - trial decision</t>
  </si>
  <si>
    <t>R v Hiebert, 2012 MBPC 39 - admissibility ruling</t>
  </si>
  <si>
    <t>R. v. Robertson, 2012 MBPC 8 - admissibility ruling</t>
  </si>
  <si>
    <t>R. v. Walker, 2012 MBPC 10 - admissibility ruling</t>
  </si>
  <si>
    <t>R v Jobb, 2012 MBPC 11 - trial decision</t>
  </si>
  <si>
    <t>R. v. Desjardins, 2012 MBPC 6 - admissibility ruling</t>
  </si>
  <si>
    <t>R. v. Braga, 2012 MBPC 14 - admissibility ruling</t>
  </si>
  <si>
    <t>R. v. MacLeod and Powell, 2012 MBPC 21 - trial decision</t>
  </si>
  <si>
    <t>R. v. Lachance, 2012 MBPC 23 - trial decision</t>
  </si>
  <si>
    <t>R v Moriaux, 2012 MBPC 20 - admissibility/trial decision</t>
  </si>
  <si>
    <t>R. v. Larsen, 2012 MBPC 27 - admissibility ruling</t>
  </si>
  <si>
    <t>R. v. Bernier, 2012 MBPC 36 - trial decision</t>
  </si>
  <si>
    <t>R v Cleaver, 2012 MBPC 41 - admissibility ruling</t>
  </si>
  <si>
    <t>R v Jonasson, 2012 MBPC 50 - trial decision</t>
  </si>
  <si>
    <t>R v Colomb, 2012 MBPC 49 - admissibility ruling</t>
  </si>
  <si>
    <t>R v Steuart, 2012 MBPC 56 - trial decision</t>
  </si>
  <si>
    <t>R. v. Storey, 2012 MBPC 69 - admissibility ruling</t>
  </si>
  <si>
    <t>R v Romero-Barrera, 2013 MBPC 74 - admissibility/trial decision</t>
  </si>
  <si>
    <t>R v Dutchak, 2013 MBPC 7 - trial decision</t>
  </si>
  <si>
    <t>R. v. McLaren, 2013 MBPC 13 - trial decision</t>
  </si>
  <si>
    <t>R. v. Geisel, 2013 MBPC 16 - admissibility/trial decision</t>
  </si>
  <si>
    <t>R v Kilbourne, 2013 MBPC 21 - trial decision</t>
  </si>
  <si>
    <t>R. v. Newman, 2013 MBPC 36 - admissibility ruling</t>
  </si>
  <si>
    <t>F.J. (R.G.T.), 2013 MBPC 25 - admissibility ruling</t>
  </si>
  <si>
    <t>R. v. C.M., 2013 MBPC 23 - admissibility ruling</t>
  </si>
  <si>
    <t>R. v. Wiebe, 2014 MBPC 50 - admissibility ruling</t>
  </si>
  <si>
    <t>R v Wiebe, 2013 MBPC 27 - admissibility ruling</t>
  </si>
  <si>
    <t>R v Hrabarchuk, 2013 MBPC 32 - constitutional ruling</t>
  </si>
  <si>
    <t>R v Hrabarchuk, 2014 MBPC 3 - admissibility/trial decision</t>
  </si>
  <si>
    <t>R. v. Monkman, 2013 MBPC 29 - trial decision</t>
  </si>
  <si>
    <t>R. v. Kowalyk, 2013 MBPC 33 - trial decision</t>
  </si>
  <si>
    <t>R. v. Krutkewich, 2013 MBPC 51 - admissibility ruling</t>
  </si>
  <si>
    <t>R v J.H.M., 2013 MBPC 75 - admissibility/trial decision</t>
  </si>
  <si>
    <t>R v Kennedy, 2013 MBPC 64 - admissibility ruling</t>
  </si>
  <si>
    <t>R v Zarif, 2013 MBPC 65 - factual ruling</t>
  </si>
  <si>
    <t>R v Karakeeva, 2013 MBPC 70 - trial decision</t>
  </si>
  <si>
    <t>R v Baird, 2014 MBPC 5 - admissibility ruling</t>
  </si>
  <si>
    <t>R. v. Baird, 2014 MBPC 1 - admissibility ruling</t>
  </si>
  <si>
    <t>R v Mirecki, 2014 MBPC 2 - constitutional ruling</t>
  </si>
  <si>
    <t>R v Ziehlke, 2014 MBPC 8 - trial decision</t>
  </si>
  <si>
    <t>R v Beaudry, 2014 MBPC 12 - admissibility ruling</t>
  </si>
  <si>
    <t>R v Beardy, 2014 MBPC 14 - trial decision</t>
  </si>
  <si>
    <t>R. v. Gauvin, 2014 MBPC 25 - admissibility ruling</t>
  </si>
  <si>
    <t>R v Obirek, 2014 MBPC 27 - trial decision</t>
  </si>
  <si>
    <t>R. v. McKee, 2014 MBPC 26 - admissibility ruling</t>
  </si>
  <si>
    <t>R. v. Kalturnyk, 2014 MBPC 24 - admissibility ruling</t>
  </si>
  <si>
    <t>R. v. Kozakevich, 2014 MBPC 34 - admissibility/trial decision</t>
  </si>
  <si>
    <t>R. v. Green, 2014 MBPC 42 - trial decision</t>
  </si>
  <si>
    <t>R. v. Willerton, 2014 MBPC 32 - admissibility ruling</t>
  </si>
  <si>
    <t>R. v. Dunne, 2014 MBPC 60 - trial decision</t>
  </si>
  <si>
    <t>R v Olnick, 2014 MBPC 66 - admissibility/trial decision</t>
  </si>
  <si>
    <t>R v. Roulette, 2015 MBPC 11 - trial decision</t>
  </si>
  <si>
    <t>R. v. Wong, 2015 MBPC 8 - trial decision</t>
  </si>
  <si>
    <t>R v Rockhill, 2015 MBPC 9 - trial decision</t>
  </si>
  <si>
    <t>R v Girouard, 2015 MBPC 14 - admissibility ruling</t>
  </si>
  <si>
    <t>R. v. George, 2015 MBPC 12 - admissibility/trial decision</t>
  </si>
  <si>
    <t>R v Decruyenaere, 2015 MBPC 17 - admissibility ruling</t>
  </si>
  <si>
    <t>R. v. Schinkel, 2015 MBPC 22 - trial decision</t>
  </si>
  <si>
    <t>R. v. Beaulieu, 2015 MBPC 24 - trial decision</t>
  </si>
  <si>
    <t>R. v. Vandal, 2015 MBPC 32 - trial decision</t>
  </si>
  <si>
    <t>R v Singh Bhullar, 2015 MBPC 35 - trial decision</t>
  </si>
  <si>
    <t>R v Rayland, 2015 MBPC 48 - trial decision</t>
  </si>
  <si>
    <t>R v Polischuk, 2015 MBPC 47 - trial decision</t>
  </si>
  <si>
    <t>R. v. Manaigre, 2015 MBPC 56 - trial decision</t>
  </si>
  <si>
    <t>R. v Keith, 2015 MBPC 67 - admissibility ruling</t>
  </si>
  <si>
    <t>R. v. Zoroneck, 2015 MBPC 69 - admissibility ruling</t>
  </si>
  <si>
    <t>R. v. Assiniboine, 2016 MBPC 9 - admissibility ruling</t>
  </si>
  <si>
    <t>R v Rule, 2016 MBPC 17 - admissibility ruling</t>
  </si>
  <si>
    <t>R. v. Munroe, 2016 MBPC 37 - admissibility ruling</t>
  </si>
  <si>
    <t>R. v. Maytwayashing, 2016 MBPC 38 - trial decision</t>
  </si>
  <si>
    <t>R v Skrabek, 2016 CanLII 89892 (MB PC) - constitutional ruling</t>
  </si>
  <si>
    <t>R v Flett, 2016 MBPC 66 - admissibility ruling</t>
  </si>
  <si>
    <t>R v Allen, 2016 MBPC 70 - trial decision</t>
  </si>
  <si>
    <t>R v Harrison, 2017 MBPC 2 - trial decision</t>
  </si>
  <si>
    <t>R v Sidhu, 2017 MBPC 4 - admissibility ruling</t>
  </si>
  <si>
    <t>R v Giesbrecht, 2017 MBPC 42 - admissibility/trial decision</t>
  </si>
  <si>
    <t>R v Giesbrecht, 2017 MBPC 1 - trial decision</t>
  </si>
  <si>
    <t>R v Barkwell, 2017 MBPC 9 - admissibility/trial decision</t>
  </si>
  <si>
    <t>R. v. L.W., 2017 MBPC 10 - admissibility/trial decision</t>
  </si>
  <si>
    <t>R. v. Dueck, 2017 MBPC 64 - admissibility ruling</t>
  </si>
  <si>
    <t>R. v Bloom, 2017 MBPC 13 - admissibility ruling</t>
  </si>
  <si>
    <t>R. v. Braun, 2017 MBPC 21 - admissibility ruling</t>
  </si>
  <si>
    <t>R v Sarkonak, 2017 MBPC 24 - admissibility/trial decision</t>
  </si>
  <si>
    <t>R. v Manson, 2017 MBPC 29 - trial decision</t>
  </si>
  <si>
    <t>R. v Paul, 2017 MBPC 31 - trial decision</t>
  </si>
  <si>
    <t>R v Walterson, 2017 MBPC 39 - admissibility ruling</t>
  </si>
  <si>
    <t>R v Ringrose, 2017 MBPC 34 - trial decision</t>
  </si>
  <si>
    <t>R v COWAN, 2017 MBPC 37 - trial decision</t>
  </si>
  <si>
    <t>R v Marshall, 2017 MBPC 46 - admissibility/trial decision</t>
  </si>
  <si>
    <t>R v Gobeil, 2017 MBPC 47 - admissibility/trial decision</t>
  </si>
  <si>
    <t>R v Kroeker Farms Limited, 2017 MBPC 49 - trial decision</t>
  </si>
  <si>
    <t>R v Amsel, 2017 MBPC 52 - admissibility ruling</t>
  </si>
  <si>
    <t>R v Stephenson, 2017 MBPC 53 - admissibility ruling</t>
  </si>
  <si>
    <t>R v Amsel, 2017 MBPC 58 - admissibility ruling</t>
  </si>
  <si>
    <t>R v Fraser, 2018 MBPC 8 - trial decision</t>
  </si>
  <si>
    <t>R v Sharpe, 2018 MBPC 10 - admissibility ruling</t>
  </si>
  <si>
    <t>R v Ndlovu, 2018 MBPC 17*** - trial decision</t>
  </si>
  <si>
    <t>R v Amsel, 2018 MBPC 19 - trial decision</t>
  </si>
  <si>
    <t>R. v. Oghieakhe, 2018 MBPC 53 - admissibility ruling</t>
  </si>
  <si>
    <t>R. v. Oghieakhe, 2019 MBPC 31 - trial decision</t>
  </si>
  <si>
    <t>R v Hall, 2018 MBPC 24 - trial decision</t>
  </si>
  <si>
    <t>R v Branconnier, 2018 MBPC 26 - trial decision</t>
  </si>
  <si>
    <t>R v Doolan, 2018 MBPC 36 - trial decision</t>
  </si>
  <si>
    <t>R v Dupreez, 2018 MBPC 27 - trial decision</t>
  </si>
  <si>
    <t>R v HJR, 2018 MBPC 40 - trial decision</t>
  </si>
  <si>
    <t>R v Staples, 2018 MBPC 34 admissibility/trial decision</t>
  </si>
  <si>
    <t>R v Shammo, 2018 MBPC 38 admissibility/trial decision</t>
  </si>
  <si>
    <t>R v Sesay, 2018 MBPC 39 - trial decision</t>
  </si>
  <si>
    <t>R v Hourie, 2018 MBPC 41 - trial decision</t>
  </si>
  <si>
    <t>R v Gordiev, 2018 MBPC 47 - admissibility/trial decision</t>
  </si>
  <si>
    <t>R v Andrade, 2019 MBPC 4 - admissibility ruling</t>
  </si>
  <si>
    <t>R v LS, 2019 MBPC 6 - admissibility ruling</t>
  </si>
  <si>
    <t>R v Penney, 2019 MBPC 7 - trial decision</t>
  </si>
  <si>
    <t>R v Karpluk, MBPC 5 - trial decision</t>
  </si>
  <si>
    <t>R v Adriaenssens, 2019 MBPC 10 - trial decision</t>
  </si>
  <si>
    <t>R v K.I., 2019 MBPC 13 - trial decision</t>
  </si>
  <si>
    <t>R. v. Cook, 2019 MBPC 16 - admissibility/trial decision</t>
  </si>
  <si>
    <t>R. v. Cvitan, 2019 MBPC 21 - admissibility ruling</t>
  </si>
  <si>
    <t>R. v. Strykowsky, 2019 MBPC 24 - trial decision</t>
  </si>
  <si>
    <t>R. v. Irwin, 2019 MBPC 43 - trial decision</t>
  </si>
  <si>
    <t>R. v. Irwin, 2019 MBPC 29 - admissibility ruling</t>
  </si>
  <si>
    <t>R. v. G.H., 2019 MBPC 33 - trial decision</t>
  </si>
  <si>
    <t>R. v. Moody, 2019 MBPC 32 - trial decision</t>
  </si>
  <si>
    <t>R. v. Trudeau, 2019 MBPC 37 - trial decision</t>
  </si>
  <si>
    <t>R. v. Gold, 2019 MBPC 30 - trial decision</t>
  </si>
  <si>
    <t>R. v. Peters, 2019 MBPC 41 - trial decision</t>
  </si>
  <si>
    <t>R. v Houle, 2019 MBPC 46 - trial decision</t>
  </si>
  <si>
    <t>R. v. Gryba, 2019 MBPC 47 - trial decision</t>
  </si>
  <si>
    <t>R. v. Bunn, 2019 MBPC 56 - trial decision</t>
  </si>
  <si>
    <t>R. v. Blackbird and Stewart, 2019 MBPC 61 - trial decision</t>
  </si>
  <si>
    <t>R. v. Unger, Ronald, 2019 MBPC 66 - trial decision</t>
  </si>
  <si>
    <t>R. v. Madit, Ayei &amp; Madit, Kuol, 2019 MBPC 65 - trial decision</t>
  </si>
  <si>
    <t>R. v. Skihar, 2019 MBPC 71 - trial decision</t>
  </si>
  <si>
    <t>R. v. Heppner, 2019 MBPC 73 admissibility/constitutional ruling</t>
  </si>
  <si>
    <t>Admissibility</t>
  </si>
  <si>
    <t>Trial</t>
  </si>
  <si>
    <t>Admis/trial</t>
  </si>
  <si>
    <t>R. v. Bruyere, 2009 MBPC 24 - Admissibility Ruling</t>
  </si>
  <si>
    <t>R. v. Laporte, 2010 MBPC 5 - admissibility ruling</t>
  </si>
  <si>
    <t>R. v. Penny, 2010 MBPC 6 - admissibility ruling</t>
  </si>
  <si>
    <t>R. v. Simmons and Haluik, 2010 MBPC 16 - admissibility ruling</t>
  </si>
  <si>
    <t>R. v. Williamson, 2010 MBPC 14 - admissibility ruling</t>
  </si>
  <si>
    <t>R. v. Rempel, 2010 MBPC 27 - admissibility ruling</t>
  </si>
  <si>
    <t>R. v. Penny, 2010 MBPC 37 - admissibility ruling</t>
  </si>
  <si>
    <t>R. v. Kempthorne, 2010 MBPC 36 - admissibility/trial decision</t>
  </si>
  <si>
    <t>R. v. Pawlyshyn, 2010 MBPC 40 - admissibility ruling</t>
  </si>
  <si>
    <t>R. v. Young, 2010 MBPC 42 - admissibility ruling</t>
  </si>
  <si>
    <t>R. v. Lang, 2010 MBPC 47 - admissibility ruling</t>
  </si>
  <si>
    <t>R. v. Tymchyshyn et al, 2010 MBPC 49 - admissibility ruling</t>
  </si>
  <si>
    <t>R. v. Knelsen, 2010 MBPC 50 - admissibility/trial decision</t>
  </si>
  <si>
    <t>R. v. Keith, 2010 MBPC 56 - admissibility ruling</t>
  </si>
  <si>
    <t>R. v. Patenaude, 2011 MBPC 4 - admissibility ruling</t>
  </si>
  <si>
    <t>R. v. Baker, 2011 MBPC 8 - admissibility ruling</t>
  </si>
  <si>
    <t>R. v. Agwa and Ojulu, 2011 MBPC 21 - admissibility ruling</t>
  </si>
  <si>
    <t>R v Hailemolokot, 2011 MBPC 31 - admissibility ruling</t>
  </si>
  <si>
    <t>R v Baron, 2011 MBPC 37 - admissibility/trial decision</t>
  </si>
  <si>
    <t>R v Cabral, 2011 MBPC 44 - admissibility ruling</t>
  </si>
  <si>
    <t>R v Bruce, 2011 MBPC 55 - admissibility ruling</t>
  </si>
  <si>
    <t>R v Ferland, 2011 MBPC 66 - admissibility ruling</t>
  </si>
  <si>
    <t>R. v. Scammell, 2010 MBPC 25 - admissibility ruling</t>
  </si>
  <si>
    <t>R. v. Duchominsky, 2012 MBPC 17 - admissibility ruling</t>
  </si>
  <si>
    <t>R. v. Kadirsahib, 2012 MBPC 28 - admissibility/trial decision</t>
  </si>
  <si>
    <t>R v Rinn, 2013 MBPC 17 - admissibility ruling</t>
  </si>
  <si>
    <t>R. v. T.W.B., 2010 MBPC 57 - admissibility ruling</t>
  </si>
  <si>
    <t>Other</t>
  </si>
  <si>
    <t>Pre-Abbey Added</t>
  </si>
  <si>
    <t>17% Down</t>
  </si>
  <si>
    <t>12% Up</t>
  </si>
  <si>
    <t>5% Up</t>
  </si>
  <si>
    <t>6% Down</t>
  </si>
  <si>
    <t>23% up</t>
  </si>
  <si>
    <t>34% down</t>
  </si>
  <si>
    <t>33% Down</t>
  </si>
  <si>
    <t>67% up</t>
  </si>
  <si>
    <t>4% up</t>
  </si>
  <si>
    <t>15% down</t>
  </si>
  <si>
    <t>11% up</t>
  </si>
</sst>
</file>

<file path=xl/styles.xml><?xml version="1.0" encoding="utf-8"?>
<styleSheet xmlns="http://schemas.openxmlformats.org/spreadsheetml/2006/main">
  <numFmts count="1">
    <numFmt numFmtId="164" formatCode="0.0%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5A5A5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3" fillId="3" borderId="2" applyNumberFormat="0" applyAlignment="0" applyProtection="0"/>
  </cellStyleXfs>
  <cellXfs count="30">
    <xf numFmtId="0" fontId="0" fillId="0" borderId="0" xfId="0"/>
    <xf numFmtId="0" fontId="1" fillId="0" borderId="1" xfId="0" applyFont="1" applyBorder="1"/>
    <xf numFmtId="0" fontId="0" fillId="0" borderId="0" xfId="0" applyBorder="1"/>
    <xf numFmtId="0" fontId="0" fillId="0" borderId="0" xfId="0" applyBorder="1" applyAlignment="1">
      <alignment horizontal="center"/>
    </xf>
    <xf numFmtId="15" fontId="0" fillId="0" borderId="0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1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0" fillId="2" borderId="0" xfId="0" applyFill="1" applyBorder="1" applyAlignment="1">
      <alignment horizontal="center"/>
    </xf>
    <xf numFmtId="0" fontId="0" fillId="2" borderId="0" xfId="0" applyFill="1"/>
    <xf numFmtId="15" fontId="0" fillId="2" borderId="0" xfId="0" applyNumberFormat="1" applyFill="1" applyBorder="1" applyAlignment="1">
      <alignment horizontal="center"/>
    </xf>
    <xf numFmtId="0" fontId="0" fillId="2" borderId="0" xfId="0" applyFill="1" applyBorder="1"/>
    <xf numFmtId="15" fontId="0" fillId="2" borderId="0" xfId="0" applyNumberFormat="1" applyFill="1" applyAlignment="1">
      <alignment horizontal="center"/>
    </xf>
    <xf numFmtId="9" fontId="0" fillId="0" borderId="0" xfId="1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9" fontId="0" fillId="0" borderId="0" xfId="0" applyNumberFormat="1"/>
    <xf numFmtId="0" fontId="3" fillId="3" borderId="2" xfId="2"/>
    <xf numFmtId="15" fontId="3" fillId="3" borderId="2" xfId="2" applyNumberFormat="1" applyAlignment="1">
      <alignment horizontal="center"/>
    </xf>
    <xf numFmtId="164" fontId="0" fillId="0" borderId="0" xfId="1" applyNumberFormat="1" applyFont="1"/>
    <xf numFmtId="0" fontId="1" fillId="0" borderId="0" xfId="0" applyFont="1" applyBorder="1" applyAlignment="1">
      <alignment horizontal="center"/>
    </xf>
    <xf numFmtId="0" fontId="3" fillId="3" borderId="2" xfId="2" applyAlignment="1">
      <alignment horizontal="center"/>
    </xf>
    <xf numFmtId="0" fontId="1" fillId="0" borderId="1" xfId="0" applyFont="1" applyBorder="1" applyAlignment="1">
      <alignment horizontal="center"/>
    </xf>
  </cellXfs>
  <cellStyles count="3">
    <cellStyle name="Check Cell" xfId="2" builtinId="23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252"/>
  <sheetViews>
    <sheetView topLeftCell="B220" workbookViewId="0">
      <selection activeCell="C244" sqref="C244"/>
    </sheetView>
  </sheetViews>
  <sheetFormatPr defaultRowHeight="14.4"/>
  <cols>
    <col min="1" max="1" width="9" customWidth="1"/>
    <col min="2" max="2" width="44.6640625" customWidth="1"/>
    <col min="3" max="3" width="17.88671875" style="13" customWidth="1"/>
    <col min="4" max="4" width="12.109375" customWidth="1"/>
    <col min="5" max="5" width="13.5546875" customWidth="1"/>
    <col min="6" max="6" width="9.44140625" customWidth="1"/>
    <col min="7" max="7" width="11.33203125" customWidth="1"/>
    <col min="8" max="10" width="17.88671875" customWidth="1"/>
    <col min="11" max="11" width="10.21875" customWidth="1"/>
    <col min="12" max="13" width="11.21875" customWidth="1"/>
    <col min="14" max="15" width="10.21875" customWidth="1"/>
    <col min="16" max="16" width="8.88671875" customWidth="1"/>
    <col min="24" max="24" width="9.88671875" customWidth="1"/>
    <col min="28" max="28" width="10.44140625" customWidth="1"/>
    <col min="41" max="41" width="17.88671875" customWidth="1"/>
  </cols>
  <sheetData>
    <row r="1" spans="1:41">
      <c r="O1" s="27" t="s">
        <v>18</v>
      </c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7"/>
      <c r="AB1" s="27" t="s">
        <v>19</v>
      </c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</row>
    <row r="2" spans="1:41" s="21" customFormat="1">
      <c r="A2" s="1" t="s">
        <v>0</v>
      </c>
      <c r="B2" s="1" t="s">
        <v>1</v>
      </c>
      <c r="C2" s="5" t="s">
        <v>2</v>
      </c>
      <c r="D2" s="21" t="s">
        <v>4</v>
      </c>
      <c r="E2" s="21" t="s">
        <v>5</v>
      </c>
      <c r="F2" s="21" t="s">
        <v>3</v>
      </c>
      <c r="G2" s="21" t="s">
        <v>9</v>
      </c>
      <c r="H2" s="21" t="s">
        <v>6</v>
      </c>
      <c r="I2" s="21" t="s">
        <v>90</v>
      </c>
      <c r="J2" s="5"/>
      <c r="K2" s="21" t="s">
        <v>7</v>
      </c>
      <c r="L2" s="21" t="s">
        <v>8</v>
      </c>
      <c r="M2" s="21" t="s">
        <v>31</v>
      </c>
      <c r="N2" s="5"/>
      <c r="O2" s="5" t="s">
        <v>21</v>
      </c>
      <c r="P2" s="5" t="s">
        <v>13</v>
      </c>
      <c r="Q2" s="6" t="s">
        <v>14</v>
      </c>
      <c r="R2" s="6" t="s">
        <v>15</v>
      </c>
      <c r="S2" s="6" t="s">
        <v>91</v>
      </c>
      <c r="T2" s="6" t="s">
        <v>20</v>
      </c>
      <c r="U2" s="6" t="s">
        <v>12</v>
      </c>
      <c r="V2" s="1" t="s">
        <v>16</v>
      </c>
      <c r="W2" s="1" t="s">
        <v>17</v>
      </c>
      <c r="X2" s="1" t="s">
        <v>69</v>
      </c>
      <c r="Y2" s="1" t="s">
        <v>71</v>
      </c>
      <c r="Z2" s="1" t="s">
        <v>70</v>
      </c>
      <c r="AA2" s="1"/>
      <c r="AB2" s="1" t="s">
        <v>21</v>
      </c>
      <c r="AC2" s="5" t="s">
        <v>13</v>
      </c>
      <c r="AD2" s="6" t="s">
        <v>14</v>
      </c>
      <c r="AE2" s="6" t="s">
        <v>15</v>
      </c>
      <c r="AF2" s="6" t="s">
        <v>91</v>
      </c>
      <c r="AG2" s="6" t="s">
        <v>20</v>
      </c>
      <c r="AH2" s="6" t="s">
        <v>12</v>
      </c>
      <c r="AI2" s="1" t="s">
        <v>16</v>
      </c>
      <c r="AJ2" s="1" t="s">
        <v>17</v>
      </c>
      <c r="AK2" s="1" t="s">
        <v>69</v>
      </c>
      <c r="AL2" s="1" t="s">
        <v>71</v>
      </c>
      <c r="AM2" s="1" t="s">
        <v>70</v>
      </c>
      <c r="AO2" s="1" t="s">
        <v>184</v>
      </c>
    </row>
    <row r="3" spans="1:41">
      <c r="A3" s="3">
        <v>1</v>
      </c>
      <c r="B3" t="s">
        <v>271</v>
      </c>
      <c r="C3" s="4">
        <v>39819</v>
      </c>
      <c r="F3">
        <v>1</v>
      </c>
      <c r="J3" s="8"/>
      <c r="K3">
        <v>1</v>
      </c>
      <c r="N3" s="8"/>
      <c r="O3" s="8">
        <v>0</v>
      </c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>
        <v>0</v>
      </c>
      <c r="AC3" s="9"/>
      <c r="AD3" s="9"/>
      <c r="AE3" s="9"/>
      <c r="AF3" s="9"/>
      <c r="AG3" s="9"/>
      <c r="AH3" s="9"/>
      <c r="AI3" s="9"/>
      <c r="AJ3" s="9"/>
      <c r="AO3">
        <v>0</v>
      </c>
    </row>
    <row r="4" spans="1:41">
      <c r="A4" s="3">
        <v>2</v>
      </c>
      <c r="B4" t="s">
        <v>272</v>
      </c>
      <c r="C4" s="4">
        <v>39821</v>
      </c>
      <c r="H4">
        <v>1</v>
      </c>
      <c r="J4" s="8"/>
      <c r="L4">
        <v>1</v>
      </c>
      <c r="N4" s="8"/>
      <c r="O4" s="8">
        <v>1</v>
      </c>
      <c r="P4" s="9"/>
      <c r="Q4" s="9"/>
      <c r="R4" s="9"/>
      <c r="S4" s="9"/>
      <c r="T4" s="9">
        <v>1</v>
      </c>
      <c r="U4" s="9"/>
      <c r="V4" s="9"/>
      <c r="W4" s="9"/>
      <c r="X4" s="9">
        <v>1</v>
      </c>
      <c r="Y4" s="9"/>
      <c r="Z4" s="9"/>
      <c r="AA4" s="9"/>
      <c r="AB4" s="9">
        <v>3</v>
      </c>
      <c r="AC4" s="9"/>
      <c r="AD4" s="9">
        <v>2</v>
      </c>
      <c r="AE4" s="9"/>
      <c r="AF4" s="9"/>
      <c r="AG4" s="9">
        <v>1</v>
      </c>
      <c r="AH4" s="9"/>
      <c r="AI4" s="9"/>
      <c r="AJ4" s="9"/>
      <c r="AK4">
        <v>3</v>
      </c>
      <c r="AO4">
        <v>0</v>
      </c>
    </row>
    <row r="5" spans="1:41">
      <c r="A5" s="3">
        <v>3</v>
      </c>
      <c r="B5" t="s">
        <v>273</v>
      </c>
      <c r="C5" s="4">
        <v>39825</v>
      </c>
      <c r="I5">
        <v>1</v>
      </c>
      <c r="J5" s="2"/>
      <c r="K5">
        <v>1</v>
      </c>
      <c r="N5" s="2"/>
      <c r="O5" s="2">
        <v>0</v>
      </c>
      <c r="AB5">
        <v>0</v>
      </c>
      <c r="AO5">
        <v>0</v>
      </c>
    </row>
    <row r="6" spans="1:41">
      <c r="A6" s="10">
        <v>4</v>
      </c>
      <c r="B6" t="s">
        <v>279</v>
      </c>
      <c r="C6" s="4">
        <v>39868</v>
      </c>
      <c r="F6">
        <v>1</v>
      </c>
      <c r="J6" s="2"/>
      <c r="L6">
        <v>1</v>
      </c>
      <c r="N6" s="2"/>
      <c r="O6" s="2">
        <v>0</v>
      </c>
      <c r="AB6">
        <v>0</v>
      </c>
      <c r="AO6">
        <v>0</v>
      </c>
    </row>
    <row r="7" spans="1:41">
      <c r="A7" s="10">
        <v>5</v>
      </c>
      <c r="B7" t="s">
        <v>274</v>
      </c>
      <c r="C7" s="4">
        <v>39882</v>
      </c>
      <c r="F7">
        <v>1</v>
      </c>
      <c r="J7" s="2"/>
      <c r="L7">
        <v>1</v>
      </c>
      <c r="N7" s="2"/>
      <c r="O7" s="2">
        <v>0</v>
      </c>
      <c r="AB7">
        <v>0</v>
      </c>
      <c r="AO7">
        <v>0</v>
      </c>
    </row>
    <row r="8" spans="1:41">
      <c r="A8" s="10">
        <v>6</v>
      </c>
      <c r="B8" t="s">
        <v>275</v>
      </c>
      <c r="C8" s="4">
        <v>39898</v>
      </c>
      <c r="I8">
        <v>1</v>
      </c>
      <c r="J8" s="2"/>
      <c r="K8">
        <v>1</v>
      </c>
      <c r="N8" s="2"/>
      <c r="O8" s="11">
        <v>0</v>
      </c>
      <c r="AB8">
        <v>0</v>
      </c>
      <c r="AO8">
        <v>0</v>
      </c>
    </row>
    <row r="9" spans="1:41">
      <c r="A9" s="10">
        <v>7</v>
      </c>
      <c r="B9" t="s">
        <v>280</v>
      </c>
      <c r="C9" s="4">
        <v>39909</v>
      </c>
      <c r="I9">
        <v>1</v>
      </c>
      <c r="J9" s="2"/>
      <c r="K9">
        <v>1</v>
      </c>
      <c r="N9" s="2"/>
      <c r="O9" s="11">
        <v>0</v>
      </c>
      <c r="AB9">
        <v>0</v>
      </c>
      <c r="AO9">
        <v>0</v>
      </c>
    </row>
    <row r="10" spans="1:41">
      <c r="A10" s="10">
        <v>8</v>
      </c>
      <c r="B10" t="s">
        <v>453</v>
      </c>
      <c r="C10" s="4">
        <v>39948</v>
      </c>
      <c r="F10">
        <v>1</v>
      </c>
      <c r="J10" s="2"/>
      <c r="K10">
        <v>1</v>
      </c>
      <c r="N10" s="2"/>
      <c r="O10" s="11">
        <v>0</v>
      </c>
      <c r="AB10">
        <v>0</v>
      </c>
      <c r="AO10">
        <v>0</v>
      </c>
    </row>
    <row r="11" spans="1:41" s="16" customFormat="1">
      <c r="A11" s="15">
        <v>9</v>
      </c>
      <c r="B11" s="16" t="s">
        <v>281</v>
      </c>
      <c r="C11" s="17">
        <v>39967</v>
      </c>
      <c r="E11" s="16">
        <v>1</v>
      </c>
      <c r="I11" s="16">
        <v>1</v>
      </c>
      <c r="J11" s="18"/>
      <c r="K11" s="16">
        <v>1</v>
      </c>
      <c r="N11" s="18"/>
      <c r="O11" s="18">
        <v>0</v>
      </c>
      <c r="AB11" s="16">
        <v>1</v>
      </c>
      <c r="AH11" s="16">
        <v>1</v>
      </c>
      <c r="AK11" s="16">
        <v>1</v>
      </c>
      <c r="AO11" s="16">
        <v>0</v>
      </c>
    </row>
    <row r="12" spans="1:41">
      <c r="A12" s="10">
        <v>10</v>
      </c>
      <c r="B12" t="s">
        <v>276</v>
      </c>
      <c r="C12" s="4">
        <v>39968</v>
      </c>
      <c r="F12">
        <v>1</v>
      </c>
      <c r="J12" s="2"/>
      <c r="L12">
        <v>1</v>
      </c>
      <c r="N12" s="2"/>
      <c r="O12" s="11">
        <v>0</v>
      </c>
      <c r="AB12">
        <v>0</v>
      </c>
      <c r="AO12">
        <v>0</v>
      </c>
    </row>
    <row r="13" spans="1:41">
      <c r="A13" s="10">
        <v>11</v>
      </c>
      <c r="B13" t="s">
        <v>282</v>
      </c>
      <c r="C13" s="4">
        <v>39980</v>
      </c>
      <c r="I13">
        <v>1</v>
      </c>
      <c r="J13" s="2"/>
      <c r="M13">
        <v>1</v>
      </c>
      <c r="N13" s="2"/>
      <c r="O13" s="11">
        <v>1</v>
      </c>
      <c r="V13">
        <v>1</v>
      </c>
      <c r="AB13">
        <v>0</v>
      </c>
      <c r="AO13">
        <v>0</v>
      </c>
    </row>
    <row r="14" spans="1:41">
      <c r="A14" s="10">
        <v>12</v>
      </c>
      <c r="B14" t="s">
        <v>277</v>
      </c>
      <c r="C14" s="4">
        <v>39996</v>
      </c>
      <c r="D14">
        <v>1</v>
      </c>
      <c r="J14" s="2"/>
      <c r="K14">
        <v>1</v>
      </c>
      <c r="N14" s="2"/>
      <c r="O14" s="11">
        <v>1</v>
      </c>
      <c r="R14">
        <v>1</v>
      </c>
      <c r="X14">
        <v>1</v>
      </c>
      <c r="AB14">
        <v>0</v>
      </c>
      <c r="AO14">
        <v>0</v>
      </c>
    </row>
    <row r="15" spans="1:41">
      <c r="A15" s="10">
        <v>13</v>
      </c>
      <c r="B15" t="s">
        <v>283</v>
      </c>
      <c r="C15" s="4">
        <v>40008</v>
      </c>
      <c r="I15">
        <v>1</v>
      </c>
      <c r="J15" s="2"/>
      <c r="K15">
        <v>1</v>
      </c>
      <c r="N15" s="2"/>
      <c r="O15" s="11">
        <v>0</v>
      </c>
      <c r="AB15">
        <v>0</v>
      </c>
      <c r="AO15">
        <v>0</v>
      </c>
    </row>
    <row r="16" spans="1:41" ht="15" thickBot="1">
      <c r="A16" s="10">
        <v>14</v>
      </c>
      <c r="B16" t="s">
        <v>284</v>
      </c>
      <c r="C16" s="4">
        <v>40042</v>
      </c>
      <c r="I16">
        <v>1</v>
      </c>
      <c r="J16" s="2"/>
      <c r="K16">
        <v>1</v>
      </c>
      <c r="N16" s="2"/>
      <c r="O16" s="11">
        <v>0</v>
      </c>
      <c r="AB16">
        <v>0</v>
      </c>
      <c r="AO16">
        <v>0</v>
      </c>
    </row>
    <row r="17" spans="1:41" s="24" customFormat="1" ht="15.6" thickTop="1" thickBot="1">
      <c r="A17" s="28" t="s">
        <v>263</v>
      </c>
      <c r="B17" s="28"/>
      <c r="C17" s="25">
        <v>40052</v>
      </c>
    </row>
    <row r="18" spans="1:41" ht="15" thickTop="1">
      <c r="A18" s="10">
        <v>15</v>
      </c>
      <c r="B18" t="s">
        <v>278</v>
      </c>
      <c r="C18" s="4">
        <v>40092</v>
      </c>
      <c r="I18">
        <v>1</v>
      </c>
      <c r="J18" s="2"/>
      <c r="M18">
        <v>1</v>
      </c>
      <c r="N18" s="2"/>
      <c r="O18" s="11">
        <v>0</v>
      </c>
      <c r="AB18">
        <v>0</v>
      </c>
      <c r="AO18">
        <v>0</v>
      </c>
    </row>
    <row r="19" spans="1:41">
      <c r="A19" s="10">
        <v>16</v>
      </c>
      <c r="B19" t="s">
        <v>285</v>
      </c>
      <c r="C19" s="4">
        <v>40113</v>
      </c>
      <c r="I19">
        <v>1</v>
      </c>
      <c r="J19" s="2"/>
      <c r="L19">
        <v>1</v>
      </c>
      <c r="N19" s="2"/>
      <c r="O19" s="11">
        <v>0</v>
      </c>
      <c r="AB19">
        <v>0</v>
      </c>
      <c r="AO19">
        <v>0</v>
      </c>
    </row>
    <row r="20" spans="1:41">
      <c r="A20" s="10">
        <v>17</v>
      </c>
      <c r="B20" t="s">
        <v>286</v>
      </c>
      <c r="C20" s="4">
        <v>40113</v>
      </c>
      <c r="I20">
        <v>1</v>
      </c>
      <c r="J20" s="2"/>
      <c r="L20">
        <v>1</v>
      </c>
      <c r="N20" s="2"/>
      <c r="O20" s="11">
        <v>0</v>
      </c>
      <c r="AB20">
        <v>0</v>
      </c>
      <c r="AO20">
        <v>0</v>
      </c>
    </row>
    <row r="21" spans="1:41">
      <c r="A21" s="10">
        <v>18</v>
      </c>
      <c r="B21" t="s">
        <v>287</v>
      </c>
      <c r="C21" s="4">
        <v>40136</v>
      </c>
      <c r="F21">
        <v>1</v>
      </c>
      <c r="J21" s="2"/>
      <c r="M21">
        <v>1</v>
      </c>
      <c r="N21" s="2"/>
      <c r="O21" s="11">
        <v>0</v>
      </c>
      <c r="AB21">
        <v>0</v>
      </c>
      <c r="AO21">
        <v>0</v>
      </c>
    </row>
    <row r="22" spans="1:41">
      <c r="A22" s="10">
        <v>19</v>
      </c>
      <c r="B22" t="s">
        <v>288</v>
      </c>
      <c r="C22" s="4">
        <v>40197</v>
      </c>
      <c r="F22">
        <v>1</v>
      </c>
      <c r="J22" s="2"/>
      <c r="L22">
        <v>1</v>
      </c>
      <c r="N22" s="2"/>
      <c r="O22" s="11">
        <v>0</v>
      </c>
      <c r="AB22">
        <v>0</v>
      </c>
      <c r="AO22">
        <v>0</v>
      </c>
    </row>
    <row r="23" spans="1:41">
      <c r="A23" s="10">
        <v>20</v>
      </c>
      <c r="B23" t="s">
        <v>454</v>
      </c>
      <c r="C23" s="4">
        <v>40207</v>
      </c>
      <c r="D23">
        <v>1</v>
      </c>
      <c r="J23" s="2"/>
      <c r="K23">
        <v>1</v>
      </c>
      <c r="N23" s="2"/>
      <c r="O23" s="11">
        <v>1</v>
      </c>
      <c r="S23">
        <v>1</v>
      </c>
      <c r="X23">
        <v>1</v>
      </c>
      <c r="AB23">
        <v>0</v>
      </c>
      <c r="AO23">
        <v>0</v>
      </c>
    </row>
    <row r="24" spans="1:41">
      <c r="A24" s="10">
        <v>21</v>
      </c>
      <c r="B24" t="s">
        <v>455</v>
      </c>
      <c r="C24" s="4">
        <v>40225</v>
      </c>
      <c r="I24">
        <v>1</v>
      </c>
      <c r="J24" s="2"/>
      <c r="K24">
        <v>1</v>
      </c>
      <c r="N24" s="2"/>
      <c r="O24" s="11">
        <v>0</v>
      </c>
      <c r="AB24">
        <v>0</v>
      </c>
      <c r="AO24">
        <v>0</v>
      </c>
    </row>
    <row r="25" spans="1:41">
      <c r="A25" s="10">
        <v>22</v>
      </c>
      <c r="B25" t="s">
        <v>456</v>
      </c>
      <c r="C25" s="4">
        <v>40253</v>
      </c>
      <c r="F25">
        <v>1</v>
      </c>
      <c r="J25" s="2"/>
      <c r="M25">
        <v>1</v>
      </c>
      <c r="N25" s="2"/>
      <c r="O25" s="11">
        <v>0</v>
      </c>
      <c r="AB25">
        <v>0</v>
      </c>
      <c r="AO25">
        <v>0</v>
      </c>
    </row>
    <row r="26" spans="1:41">
      <c r="A26" s="10">
        <v>23</v>
      </c>
      <c r="B26" t="s">
        <v>289</v>
      </c>
      <c r="C26" s="4">
        <v>40253</v>
      </c>
      <c r="F26">
        <v>1</v>
      </c>
      <c r="J26" s="2"/>
      <c r="M26">
        <v>1</v>
      </c>
      <c r="N26" s="2"/>
      <c r="O26" s="11">
        <v>0</v>
      </c>
      <c r="AB26">
        <v>0</v>
      </c>
      <c r="AO26">
        <v>0</v>
      </c>
    </row>
    <row r="27" spans="1:41">
      <c r="A27" s="10">
        <v>24</v>
      </c>
      <c r="B27" t="s">
        <v>457</v>
      </c>
      <c r="C27" s="4">
        <v>40259</v>
      </c>
      <c r="F27">
        <v>1</v>
      </c>
      <c r="J27" s="2"/>
      <c r="L27">
        <v>1</v>
      </c>
      <c r="N27" s="2"/>
      <c r="O27" s="11">
        <v>0</v>
      </c>
      <c r="AB27">
        <v>0</v>
      </c>
      <c r="AO27">
        <v>0</v>
      </c>
    </row>
    <row r="28" spans="1:41">
      <c r="A28" s="10">
        <v>25</v>
      </c>
      <c r="B28" t="s">
        <v>290</v>
      </c>
      <c r="C28" s="4">
        <v>40262</v>
      </c>
      <c r="F28">
        <v>1</v>
      </c>
      <c r="J28" s="2"/>
      <c r="L28">
        <v>1</v>
      </c>
      <c r="N28" s="2"/>
      <c r="O28" s="11">
        <v>0</v>
      </c>
      <c r="AB28">
        <v>0</v>
      </c>
      <c r="AO28">
        <v>0</v>
      </c>
    </row>
    <row r="29" spans="1:41">
      <c r="A29" s="10">
        <v>26</v>
      </c>
      <c r="B29" t="s">
        <v>475</v>
      </c>
      <c r="C29" s="4">
        <v>40282</v>
      </c>
      <c r="I29">
        <v>1</v>
      </c>
      <c r="J29" s="2"/>
      <c r="L29">
        <v>1</v>
      </c>
      <c r="N29" s="2"/>
      <c r="O29" s="11">
        <v>0</v>
      </c>
      <c r="AB29">
        <v>0</v>
      </c>
      <c r="AO29">
        <v>0</v>
      </c>
    </row>
    <row r="30" spans="1:41">
      <c r="A30" s="10">
        <v>27</v>
      </c>
      <c r="B30" t="s">
        <v>458</v>
      </c>
      <c r="C30" s="4">
        <v>40290</v>
      </c>
      <c r="I30">
        <v>1</v>
      </c>
      <c r="J30" s="2"/>
      <c r="K30">
        <v>1</v>
      </c>
      <c r="N30" s="2"/>
      <c r="O30" s="11">
        <v>0</v>
      </c>
      <c r="AB30">
        <v>0</v>
      </c>
      <c r="AO30">
        <v>0</v>
      </c>
    </row>
    <row r="31" spans="1:41">
      <c r="A31" s="10">
        <v>28</v>
      </c>
      <c r="B31" t="s">
        <v>459</v>
      </c>
      <c r="C31" s="4">
        <v>40358</v>
      </c>
      <c r="I31">
        <v>1</v>
      </c>
      <c r="J31" s="2"/>
      <c r="K31">
        <v>1</v>
      </c>
      <c r="N31" s="2"/>
      <c r="O31" s="11">
        <v>0</v>
      </c>
      <c r="AB31">
        <v>0</v>
      </c>
      <c r="AO31">
        <v>0</v>
      </c>
    </row>
    <row r="32" spans="1:41" s="21" customFormat="1">
      <c r="A32" s="1" t="s">
        <v>0</v>
      </c>
      <c r="B32" s="1" t="s">
        <v>1</v>
      </c>
      <c r="C32" s="5" t="s">
        <v>2</v>
      </c>
      <c r="D32" s="21" t="s">
        <v>4</v>
      </c>
      <c r="E32" s="21" t="s">
        <v>5</v>
      </c>
      <c r="F32" s="21" t="s">
        <v>3</v>
      </c>
      <c r="G32" s="21" t="s">
        <v>9</v>
      </c>
      <c r="H32" s="21" t="s">
        <v>6</v>
      </c>
      <c r="I32" s="21" t="s">
        <v>89</v>
      </c>
      <c r="J32" s="5"/>
      <c r="K32" s="21" t="s">
        <v>7</v>
      </c>
      <c r="L32" s="21" t="s">
        <v>8</v>
      </c>
      <c r="M32" s="21" t="s">
        <v>31</v>
      </c>
      <c r="N32" s="5"/>
      <c r="O32" s="5" t="s">
        <v>21</v>
      </c>
      <c r="P32" s="5" t="s">
        <v>13</v>
      </c>
      <c r="Q32" s="6" t="s">
        <v>14</v>
      </c>
      <c r="R32" s="6" t="s">
        <v>15</v>
      </c>
      <c r="S32" s="6" t="s">
        <v>91</v>
      </c>
      <c r="T32" s="6" t="s">
        <v>20</v>
      </c>
      <c r="U32" s="6" t="s">
        <v>12</v>
      </c>
      <c r="V32" s="1" t="s">
        <v>16</v>
      </c>
      <c r="W32" s="1" t="s">
        <v>17</v>
      </c>
      <c r="X32" s="1" t="s">
        <v>69</v>
      </c>
      <c r="Y32" s="1" t="s">
        <v>71</v>
      </c>
      <c r="Z32" s="1" t="s">
        <v>70</v>
      </c>
      <c r="AA32" s="1"/>
      <c r="AB32" s="1" t="s">
        <v>21</v>
      </c>
      <c r="AC32" s="5" t="s">
        <v>13</v>
      </c>
      <c r="AD32" s="6" t="s">
        <v>14</v>
      </c>
      <c r="AE32" s="6" t="s">
        <v>15</v>
      </c>
      <c r="AF32" s="6" t="s">
        <v>91</v>
      </c>
      <c r="AG32" s="6" t="s">
        <v>20</v>
      </c>
      <c r="AH32" s="6" t="s">
        <v>12</v>
      </c>
      <c r="AI32" s="1" t="s">
        <v>16</v>
      </c>
      <c r="AJ32" s="1" t="s">
        <v>17</v>
      </c>
      <c r="AK32" s="1" t="s">
        <v>69</v>
      </c>
      <c r="AL32" s="1" t="s">
        <v>71</v>
      </c>
      <c r="AM32" s="1" t="s">
        <v>70</v>
      </c>
      <c r="AO32" s="1" t="s">
        <v>184</v>
      </c>
    </row>
    <row r="33" spans="1:41" s="16" customFormat="1">
      <c r="A33" s="15">
        <v>29</v>
      </c>
      <c r="B33" s="16" t="s">
        <v>460</v>
      </c>
      <c r="C33" s="19">
        <v>40361</v>
      </c>
      <c r="D33" s="16">
        <v>1</v>
      </c>
      <c r="I33" s="18">
        <v>1</v>
      </c>
      <c r="L33" s="16">
        <v>1</v>
      </c>
      <c r="O33" s="18">
        <v>1</v>
      </c>
      <c r="R33" s="16">
        <v>1</v>
      </c>
      <c r="X33" s="16">
        <v>1</v>
      </c>
      <c r="AB33" s="16">
        <v>0</v>
      </c>
      <c r="AO33" s="16">
        <v>0</v>
      </c>
    </row>
    <row r="34" spans="1:41">
      <c r="A34" s="10">
        <v>30</v>
      </c>
      <c r="B34" t="s">
        <v>461</v>
      </c>
      <c r="C34" s="12">
        <v>40386</v>
      </c>
      <c r="I34">
        <v>1</v>
      </c>
      <c r="L34">
        <v>1</v>
      </c>
      <c r="O34" s="11">
        <v>0</v>
      </c>
      <c r="AB34">
        <v>0</v>
      </c>
      <c r="AO34">
        <v>0</v>
      </c>
    </row>
    <row r="35" spans="1:41">
      <c r="A35" s="10">
        <v>31</v>
      </c>
      <c r="B35" t="s">
        <v>462</v>
      </c>
      <c r="C35" s="12">
        <v>40386</v>
      </c>
      <c r="I35">
        <v>1</v>
      </c>
      <c r="K35">
        <v>1</v>
      </c>
      <c r="O35" s="11">
        <v>0</v>
      </c>
      <c r="AB35">
        <v>0</v>
      </c>
      <c r="AO35">
        <v>0</v>
      </c>
    </row>
    <row r="36" spans="1:41">
      <c r="A36" s="10">
        <v>32</v>
      </c>
      <c r="B36" t="s">
        <v>463</v>
      </c>
      <c r="C36" s="12">
        <v>40451</v>
      </c>
      <c r="I36">
        <v>1</v>
      </c>
      <c r="M36">
        <v>1</v>
      </c>
      <c r="O36" s="11">
        <v>0</v>
      </c>
      <c r="AB36">
        <v>0</v>
      </c>
      <c r="AO36">
        <v>0</v>
      </c>
    </row>
    <row r="37" spans="1:41">
      <c r="A37" s="10">
        <v>33</v>
      </c>
      <c r="B37" t="s">
        <v>291</v>
      </c>
      <c r="C37" s="12">
        <v>40459</v>
      </c>
      <c r="F37">
        <v>1</v>
      </c>
      <c r="L37">
        <v>1</v>
      </c>
      <c r="O37" s="11">
        <v>0</v>
      </c>
      <c r="AB37">
        <v>0</v>
      </c>
      <c r="AO37">
        <v>0</v>
      </c>
    </row>
    <row r="38" spans="1:41">
      <c r="A38" s="10">
        <v>34</v>
      </c>
      <c r="B38" t="s">
        <v>464</v>
      </c>
      <c r="C38" s="12">
        <v>40466</v>
      </c>
      <c r="D38">
        <v>1</v>
      </c>
      <c r="K38">
        <v>1</v>
      </c>
      <c r="O38" s="11">
        <v>2</v>
      </c>
      <c r="T38">
        <v>2</v>
      </c>
      <c r="X38">
        <v>2</v>
      </c>
      <c r="AB38">
        <v>0</v>
      </c>
      <c r="AO38">
        <v>0</v>
      </c>
    </row>
    <row r="39" spans="1:41" s="16" customFormat="1">
      <c r="A39" s="15">
        <v>35</v>
      </c>
      <c r="B39" s="16" t="s">
        <v>465</v>
      </c>
      <c r="C39" s="19">
        <v>40507</v>
      </c>
      <c r="D39" s="16">
        <v>1</v>
      </c>
      <c r="I39" s="16">
        <v>1</v>
      </c>
      <c r="K39" s="16">
        <v>1</v>
      </c>
      <c r="O39" s="18">
        <v>1</v>
      </c>
      <c r="R39" s="16">
        <v>1</v>
      </c>
      <c r="X39" s="16">
        <v>1</v>
      </c>
      <c r="AB39" s="16">
        <v>0</v>
      </c>
      <c r="AO39" s="16">
        <v>0</v>
      </c>
    </row>
    <row r="40" spans="1:41">
      <c r="A40" s="10">
        <v>36</v>
      </c>
      <c r="B40" t="s">
        <v>466</v>
      </c>
      <c r="C40" s="12">
        <v>40525</v>
      </c>
      <c r="I40">
        <v>1</v>
      </c>
      <c r="K40">
        <v>1</v>
      </c>
      <c r="O40" s="11">
        <v>0</v>
      </c>
      <c r="AB40">
        <v>0</v>
      </c>
      <c r="AO40">
        <v>0</v>
      </c>
    </row>
    <row r="41" spans="1:41">
      <c r="A41" s="10">
        <v>37</v>
      </c>
      <c r="B41" t="s">
        <v>479</v>
      </c>
      <c r="C41" s="12">
        <v>40525</v>
      </c>
      <c r="F41">
        <v>1</v>
      </c>
      <c r="L41">
        <v>1</v>
      </c>
      <c r="O41" s="11">
        <v>0</v>
      </c>
      <c r="AB41">
        <v>0</v>
      </c>
      <c r="AO41">
        <v>0</v>
      </c>
    </row>
    <row r="42" spans="1:41">
      <c r="A42" s="10">
        <v>38</v>
      </c>
      <c r="B42" t="s">
        <v>292</v>
      </c>
      <c r="C42" s="12">
        <v>40553</v>
      </c>
      <c r="F42">
        <v>1</v>
      </c>
      <c r="L42">
        <v>1</v>
      </c>
      <c r="O42" s="11">
        <v>0</v>
      </c>
      <c r="AB42">
        <v>0</v>
      </c>
      <c r="AO42">
        <v>0</v>
      </c>
    </row>
    <row r="43" spans="1:41">
      <c r="A43" s="10">
        <v>39</v>
      </c>
      <c r="B43" t="s">
        <v>467</v>
      </c>
      <c r="C43" s="12">
        <v>40554</v>
      </c>
      <c r="F43">
        <v>1</v>
      </c>
      <c r="K43">
        <v>1</v>
      </c>
      <c r="O43" s="11">
        <v>0</v>
      </c>
      <c r="AB43">
        <v>0</v>
      </c>
      <c r="AO43">
        <v>0</v>
      </c>
    </row>
    <row r="44" spans="1:41">
      <c r="A44" s="10">
        <v>40</v>
      </c>
      <c r="B44" t="s">
        <v>468</v>
      </c>
      <c r="C44" s="12">
        <v>40568</v>
      </c>
      <c r="I44">
        <v>1</v>
      </c>
      <c r="K44">
        <v>1</v>
      </c>
      <c r="O44" s="11">
        <v>0</v>
      </c>
      <c r="AB44">
        <v>0</v>
      </c>
      <c r="AO44">
        <v>0</v>
      </c>
    </row>
    <row r="45" spans="1:41">
      <c r="A45" s="10">
        <v>41</v>
      </c>
      <c r="B45" t="s">
        <v>294</v>
      </c>
      <c r="C45" s="12">
        <v>40585</v>
      </c>
      <c r="F45">
        <v>1</v>
      </c>
      <c r="K45">
        <v>1</v>
      </c>
      <c r="O45" s="11">
        <v>0</v>
      </c>
      <c r="AB45">
        <v>0</v>
      </c>
      <c r="AO45">
        <v>0</v>
      </c>
    </row>
    <row r="46" spans="1:41" s="16" customFormat="1">
      <c r="A46" s="15">
        <v>42</v>
      </c>
      <c r="B46" s="16" t="s">
        <v>295</v>
      </c>
      <c r="C46" s="19">
        <v>40598</v>
      </c>
      <c r="D46" s="16">
        <v>1</v>
      </c>
      <c r="I46" s="16">
        <v>1</v>
      </c>
      <c r="M46" s="16">
        <v>1</v>
      </c>
      <c r="O46" s="18">
        <v>1</v>
      </c>
      <c r="T46" s="16">
        <v>1</v>
      </c>
      <c r="X46" s="16">
        <v>1</v>
      </c>
      <c r="AB46" s="16">
        <v>0</v>
      </c>
      <c r="AO46" s="16">
        <v>0</v>
      </c>
    </row>
    <row r="47" spans="1:41">
      <c r="A47" s="10">
        <v>43</v>
      </c>
      <c r="B47" t="s">
        <v>296</v>
      </c>
      <c r="C47" s="12">
        <v>40599</v>
      </c>
      <c r="D47">
        <v>1</v>
      </c>
      <c r="K47">
        <v>1</v>
      </c>
      <c r="O47" s="11">
        <v>1</v>
      </c>
      <c r="R47">
        <v>1</v>
      </c>
      <c r="Z47">
        <v>1</v>
      </c>
      <c r="AB47">
        <v>0</v>
      </c>
      <c r="AO47">
        <v>0</v>
      </c>
    </row>
    <row r="48" spans="1:41">
      <c r="A48" s="10">
        <v>44</v>
      </c>
      <c r="B48" t="s">
        <v>297</v>
      </c>
      <c r="C48" s="12">
        <v>40606</v>
      </c>
      <c r="D48">
        <v>1</v>
      </c>
      <c r="K48">
        <v>1</v>
      </c>
      <c r="O48" s="11">
        <v>1</v>
      </c>
      <c r="R48">
        <v>1</v>
      </c>
      <c r="Y48">
        <v>1</v>
      </c>
      <c r="AB48">
        <v>0</v>
      </c>
      <c r="AO48">
        <v>0</v>
      </c>
    </row>
    <row r="49" spans="1:41">
      <c r="A49" s="10">
        <v>45</v>
      </c>
      <c r="B49" t="s">
        <v>298</v>
      </c>
      <c r="C49" s="12">
        <v>40609</v>
      </c>
      <c r="F49">
        <v>1</v>
      </c>
      <c r="K49">
        <v>1</v>
      </c>
      <c r="O49" s="11">
        <v>0</v>
      </c>
      <c r="AB49">
        <v>0</v>
      </c>
      <c r="AO49">
        <v>0</v>
      </c>
    </row>
    <row r="50" spans="1:41">
      <c r="A50" s="10">
        <v>46</v>
      </c>
      <c r="B50" t="s">
        <v>469</v>
      </c>
      <c r="C50" s="12">
        <v>40611</v>
      </c>
      <c r="F50">
        <v>1</v>
      </c>
      <c r="K50">
        <v>1</v>
      </c>
      <c r="O50" s="11">
        <v>0</v>
      </c>
      <c r="AB50">
        <v>0</v>
      </c>
      <c r="AO50">
        <v>0</v>
      </c>
    </row>
    <row r="51" spans="1:41">
      <c r="A51" s="10">
        <v>47</v>
      </c>
      <c r="B51" t="s">
        <v>299</v>
      </c>
      <c r="C51" s="12">
        <v>40618</v>
      </c>
      <c r="F51">
        <v>1</v>
      </c>
      <c r="K51">
        <v>1</v>
      </c>
      <c r="O51" s="11">
        <v>0</v>
      </c>
      <c r="AB51">
        <v>0</v>
      </c>
      <c r="AO51">
        <v>0</v>
      </c>
    </row>
    <row r="52" spans="1:41">
      <c r="A52" s="10">
        <v>48</v>
      </c>
      <c r="B52" t="s">
        <v>300</v>
      </c>
      <c r="C52" s="12">
        <v>40619</v>
      </c>
      <c r="F52">
        <v>1</v>
      </c>
      <c r="K52">
        <v>1</v>
      </c>
      <c r="O52" s="11">
        <v>0</v>
      </c>
      <c r="AB52">
        <v>0</v>
      </c>
      <c r="AO52">
        <v>0</v>
      </c>
    </row>
    <row r="53" spans="1:41">
      <c r="A53" s="10">
        <v>49</v>
      </c>
      <c r="B53" t="s">
        <v>301</v>
      </c>
      <c r="C53" s="12">
        <v>40623</v>
      </c>
      <c r="I53">
        <v>1</v>
      </c>
      <c r="L53">
        <v>1</v>
      </c>
      <c r="O53" s="11">
        <v>0</v>
      </c>
      <c r="AB53">
        <v>0</v>
      </c>
      <c r="AO53">
        <v>0</v>
      </c>
    </row>
    <row r="54" spans="1:41">
      <c r="A54" s="10">
        <v>50</v>
      </c>
      <c r="B54" t="s">
        <v>470</v>
      </c>
      <c r="C54" s="12">
        <v>40652</v>
      </c>
      <c r="F54">
        <v>1</v>
      </c>
      <c r="M54">
        <v>1</v>
      </c>
      <c r="O54" s="11">
        <v>0</v>
      </c>
      <c r="AB54">
        <v>0</v>
      </c>
      <c r="AO54">
        <v>0</v>
      </c>
    </row>
    <row r="55" spans="1:41">
      <c r="A55" s="10">
        <v>51</v>
      </c>
      <c r="B55" t="s">
        <v>302</v>
      </c>
      <c r="C55" s="12">
        <v>40674</v>
      </c>
      <c r="I55">
        <v>1</v>
      </c>
      <c r="K55">
        <v>1</v>
      </c>
      <c r="O55" s="11">
        <v>0</v>
      </c>
      <c r="AB55">
        <v>0</v>
      </c>
      <c r="AO55">
        <v>0</v>
      </c>
    </row>
    <row r="56" spans="1:41">
      <c r="A56" s="10">
        <v>52</v>
      </c>
      <c r="B56" t="s">
        <v>303</v>
      </c>
      <c r="C56" s="12">
        <v>40681</v>
      </c>
      <c r="I56">
        <v>1</v>
      </c>
      <c r="K56">
        <v>1</v>
      </c>
      <c r="O56" s="11">
        <v>0</v>
      </c>
      <c r="AB56">
        <v>0</v>
      </c>
      <c r="AO56">
        <v>0</v>
      </c>
    </row>
    <row r="57" spans="1:41">
      <c r="A57" s="10">
        <v>53</v>
      </c>
      <c r="B57" t="s">
        <v>471</v>
      </c>
      <c r="C57" s="12">
        <v>40694</v>
      </c>
      <c r="I57">
        <v>1</v>
      </c>
      <c r="M57">
        <v>1</v>
      </c>
      <c r="O57" s="11">
        <v>0</v>
      </c>
      <c r="AB57">
        <v>0</v>
      </c>
      <c r="AO57">
        <v>0</v>
      </c>
    </row>
    <row r="58" spans="1:41">
      <c r="A58" s="10">
        <v>54</v>
      </c>
      <c r="B58" t="s">
        <v>304</v>
      </c>
      <c r="C58" s="12">
        <v>40696</v>
      </c>
      <c r="F58">
        <v>1</v>
      </c>
      <c r="L58">
        <v>1</v>
      </c>
      <c r="O58" s="11">
        <v>0</v>
      </c>
      <c r="AB58">
        <v>0</v>
      </c>
      <c r="AO58">
        <v>0</v>
      </c>
    </row>
    <row r="59" spans="1:41">
      <c r="A59" s="10">
        <v>55</v>
      </c>
      <c r="B59" t="s">
        <v>472</v>
      </c>
      <c r="C59" s="12">
        <v>40703</v>
      </c>
      <c r="I59">
        <v>1</v>
      </c>
      <c r="K59">
        <v>1</v>
      </c>
      <c r="O59" s="11">
        <v>0</v>
      </c>
      <c r="AB59">
        <v>0</v>
      </c>
      <c r="AO59">
        <v>0</v>
      </c>
    </row>
    <row r="60" spans="1:41">
      <c r="A60" s="10">
        <v>56</v>
      </c>
      <c r="B60" t="s">
        <v>293</v>
      </c>
      <c r="C60" s="12">
        <v>40716</v>
      </c>
      <c r="F60">
        <v>1</v>
      </c>
      <c r="K60">
        <v>1</v>
      </c>
      <c r="O60" s="11">
        <v>0</v>
      </c>
      <c r="AB60">
        <v>0</v>
      </c>
      <c r="AO60">
        <v>0</v>
      </c>
    </row>
    <row r="61" spans="1:41">
      <c r="A61" s="10">
        <v>57</v>
      </c>
      <c r="B61" t="s">
        <v>305</v>
      </c>
      <c r="C61" s="12">
        <v>40736</v>
      </c>
      <c r="F61">
        <v>1</v>
      </c>
      <c r="L61">
        <v>1</v>
      </c>
      <c r="O61" s="11">
        <v>0</v>
      </c>
      <c r="AB61">
        <v>0</v>
      </c>
      <c r="AO61">
        <v>0</v>
      </c>
    </row>
    <row r="62" spans="1:41">
      <c r="A62" s="10">
        <v>58</v>
      </c>
      <c r="B62" t="s">
        <v>473</v>
      </c>
      <c r="C62" s="12">
        <v>40742</v>
      </c>
      <c r="E62">
        <v>1</v>
      </c>
      <c r="K62">
        <v>1</v>
      </c>
      <c r="O62" s="11">
        <v>0</v>
      </c>
      <c r="AB62">
        <v>1</v>
      </c>
      <c r="AI62">
        <v>1</v>
      </c>
      <c r="AK62">
        <v>1</v>
      </c>
      <c r="AO62">
        <v>0</v>
      </c>
    </row>
    <row r="63" spans="1:41" s="21" customFormat="1">
      <c r="A63" s="1" t="s">
        <v>0</v>
      </c>
      <c r="B63" s="1" t="s">
        <v>1</v>
      </c>
      <c r="C63" s="5" t="s">
        <v>2</v>
      </c>
      <c r="D63" s="21" t="s">
        <v>4</v>
      </c>
      <c r="E63" s="21" t="s">
        <v>5</v>
      </c>
      <c r="F63" s="21" t="s">
        <v>3</v>
      </c>
      <c r="G63" s="21" t="s">
        <v>9</v>
      </c>
      <c r="H63" s="21" t="s">
        <v>6</v>
      </c>
      <c r="I63" s="21" t="s">
        <v>89</v>
      </c>
      <c r="J63" s="5"/>
      <c r="K63" s="21" t="s">
        <v>7</v>
      </c>
      <c r="L63" s="21" t="s">
        <v>8</v>
      </c>
      <c r="M63" s="21" t="s">
        <v>31</v>
      </c>
      <c r="N63" s="5"/>
      <c r="O63" s="5" t="s">
        <v>21</v>
      </c>
      <c r="P63" s="5" t="s">
        <v>13</v>
      </c>
      <c r="Q63" s="6" t="s">
        <v>14</v>
      </c>
      <c r="R63" s="6" t="s">
        <v>15</v>
      </c>
      <c r="S63" s="6" t="s">
        <v>91</v>
      </c>
      <c r="T63" s="6" t="s">
        <v>20</v>
      </c>
      <c r="U63" s="6" t="s">
        <v>12</v>
      </c>
      <c r="V63" s="1" t="s">
        <v>16</v>
      </c>
      <c r="W63" s="1" t="s">
        <v>17</v>
      </c>
      <c r="X63" s="1" t="s">
        <v>69</v>
      </c>
      <c r="Y63" s="1" t="s">
        <v>71</v>
      </c>
      <c r="Z63" s="1" t="s">
        <v>70</v>
      </c>
      <c r="AA63" s="1"/>
      <c r="AB63" s="1" t="s">
        <v>21</v>
      </c>
      <c r="AC63" s="5" t="s">
        <v>13</v>
      </c>
      <c r="AD63" s="6" t="s">
        <v>14</v>
      </c>
      <c r="AE63" s="6" t="s">
        <v>15</v>
      </c>
      <c r="AF63" s="6" t="s">
        <v>91</v>
      </c>
      <c r="AG63" s="6" t="s">
        <v>20</v>
      </c>
      <c r="AH63" s="6" t="s">
        <v>12</v>
      </c>
      <c r="AI63" s="1" t="s">
        <v>16</v>
      </c>
      <c r="AJ63" s="1" t="s">
        <v>17</v>
      </c>
      <c r="AK63" s="1" t="s">
        <v>69</v>
      </c>
      <c r="AL63" s="1" t="s">
        <v>71</v>
      </c>
      <c r="AM63" s="1" t="s">
        <v>70</v>
      </c>
      <c r="AO63" s="1" t="s">
        <v>184</v>
      </c>
    </row>
    <row r="64" spans="1:41" s="16" customFormat="1">
      <c r="A64" s="15">
        <v>59</v>
      </c>
      <c r="B64" s="16" t="s">
        <v>306</v>
      </c>
      <c r="C64" s="19">
        <v>40749</v>
      </c>
      <c r="E64" s="16">
        <v>1</v>
      </c>
      <c r="I64" s="16">
        <v>1</v>
      </c>
      <c r="L64" s="16">
        <v>1</v>
      </c>
      <c r="O64" s="18">
        <v>0</v>
      </c>
      <c r="AB64" s="16">
        <v>1</v>
      </c>
      <c r="AE64" s="16">
        <v>1</v>
      </c>
      <c r="AK64" s="16">
        <v>1</v>
      </c>
      <c r="AO64" s="16">
        <v>0</v>
      </c>
    </row>
    <row r="65" spans="1:41">
      <c r="A65" s="10">
        <v>60</v>
      </c>
      <c r="B65" t="s">
        <v>307</v>
      </c>
      <c r="C65" s="12">
        <v>40750</v>
      </c>
      <c r="F65">
        <v>1</v>
      </c>
      <c r="K65">
        <v>1</v>
      </c>
      <c r="O65" s="11">
        <v>0</v>
      </c>
      <c r="AB65">
        <v>0</v>
      </c>
      <c r="AO65">
        <v>0</v>
      </c>
    </row>
    <row r="66" spans="1:41">
      <c r="A66" s="10">
        <v>61</v>
      </c>
      <c r="B66" t="s">
        <v>308</v>
      </c>
      <c r="C66" s="12">
        <v>40794</v>
      </c>
      <c r="F66">
        <v>1</v>
      </c>
      <c r="L66">
        <v>1</v>
      </c>
      <c r="O66" s="11">
        <v>0</v>
      </c>
      <c r="AB66">
        <v>0</v>
      </c>
      <c r="AO66">
        <v>0</v>
      </c>
    </row>
    <row r="67" spans="1:41">
      <c r="A67" s="10">
        <v>62</v>
      </c>
      <c r="B67" t="s">
        <v>309</v>
      </c>
      <c r="C67" s="12">
        <v>40794</v>
      </c>
      <c r="I67">
        <v>1</v>
      </c>
      <c r="K67">
        <v>1</v>
      </c>
      <c r="O67" s="11">
        <v>0</v>
      </c>
      <c r="AB67">
        <v>0</v>
      </c>
      <c r="AO67">
        <v>0</v>
      </c>
    </row>
    <row r="68" spans="1:41">
      <c r="A68" s="10">
        <v>63</v>
      </c>
      <c r="B68" t="s">
        <v>310</v>
      </c>
      <c r="C68" s="12">
        <v>40814</v>
      </c>
      <c r="F68">
        <v>1</v>
      </c>
      <c r="K68">
        <v>1</v>
      </c>
      <c r="O68" s="11">
        <v>0</v>
      </c>
      <c r="AB68">
        <v>0</v>
      </c>
      <c r="AO68">
        <v>0</v>
      </c>
    </row>
    <row r="69" spans="1:41">
      <c r="A69" s="10">
        <v>64</v>
      </c>
      <c r="B69" t="s">
        <v>311</v>
      </c>
      <c r="C69" s="12">
        <v>40819</v>
      </c>
      <c r="F69">
        <v>1</v>
      </c>
      <c r="K69">
        <v>1</v>
      </c>
      <c r="O69" s="11">
        <v>0</v>
      </c>
      <c r="AB69">
        <v>0</v>
      </c>
      <c r="AO69">
        <v>0</v>
      </c>
    </row>
    <row r="70" spans="1:41">
      <c r="A70" s="10">
        <v>65</v>
      </c>
      <c r="B70" t="s">
        <v>474</v>
      </c>
      <c r="C70" s="12">
        <v>40822</v>
      </c>
      <c r="I70">
        <v>1</v>
      </c>
      <c r="K70">
        <v>1</v>
      </c>
      <c r="O70" s="11">
        <v>0</v>
      </c>
      <c r="AB70">
        <v>0</v>
      </c>
      <c r="AO70">
        <v>0</v>
      </c>
    </row>
    <row r="71" spans="1:41">
      <c r="A71" s="10">
        <v>66</v>
      </c>
      <c r="B71" t="s">
        <v>312</v>
      </c>
      <c r="C71" s="12">
        <v>40886</v>
      </c>
      <c r="I71">
        <v>1</v>
      </c>
      <c r="K71">
        <v>1</v>
      </c>
      <c r="O71" s="11">
        <v>0</v>
      </c>
      <c r="AB71">
        <v>0</v>
      </c>
      <c r="AO71">
        <v>0</v>
      </c>
    </row>
    <row r="72" spans="1:41">
      <c r="A72" s="10">
        <v>67</v>
      </c>
      <c r="B72" t="s">
        <v>313</v>
      </c>
      <c r="C72" s="12">
        <v>40890</v>
      </c>
      <c r="F72">
        <v>1</v>
      </c>
      <c r="M72">
        <v>1</v>
      </c>
      <c r="O72" s="11">
        <v>0</v>
      </c>
      <c r="AB72">
        <v>0</v>
      </c>
      <c r="AO72">
        <v>0</v>
      </c>
    </row>
    <row r="73" spans="1:41">
      <c r="A73" s="10">
        <v>68</v>
      </c>
      <c r="B73" t="s">
        <v>314</v>
      </c>
      <c r="C73" s="12">
        <v>40891</v>
      </c>
      <c r="I73">
        <v>1</v>
      </c>
      <c r="K73">
        <v>1</v>
      </c>
      <c r="O73" s="11">
        <v>0</v>
      </c>
      <c r="AB73">
        <v>0</v>
      </c>
      <c r="AO73">
        <v>0</v>
      </c>
    </row>
    <row r="74" spans="1:41">
      <c r="A74" s="10">
        <v>69</v>
      </c>
      <c r="B74" t="s">
        <v>315</v>
      </c>
      <c r="C74" s="12">
        <v>40918</v>
      </c>
      <c r="I74">
        <v>1</v>
      </c>
      <c r="L74">
        <v>1</v>
      </c>
      <c r="O74" s="11">
        <v>0</v>
      </c>
      <c r="AB74">
        <v>0</v>
      </c>
      <c r="AO74">
        <v>0</v>
      </c>
    </row>
    <row r="75" spans="1:41">
      <c r="A75" s="10">
        <v>70</v>
      </c>
      <c r="B75" t="s">
        <v>316</v>
      </c>
      <c r="C75" s="12">
        <v>40918</v>
      </c>
      <c r="F75">
        <v>1</v>
      </c>
      <c r="L75">
        <v>1</v>
      </c>
      <c r="O75" s="11">
        <v>0</v>
      </c>
      <c r="AB75">
        <v>0</v>
      </c>
      <c r="AO75">
        <v>0</v>
      </c>
    </row>
    <row r="76" spans="1:41">
      <c r="A76" s="10">
        <v>71</v>
      </c>
      <c r="B76" t="s">
        <v>318</v>
      </c>
      <c r="C76" s="12">
        <v>40921</v>
      </c>
      <c r="I76">
        <v>1</v>
      </c>
      <c r="K76">
        <v>1</v>
      </c>
      <c r="O76" s="11">
        <v>0</v>
      </c>
      <c r="AB76">
        <v>0</v>
      </c>
      <c r="AO76">
        <v>0</v>
      </c>
    </row>
    <row r="77" spans="1:41">
      <c r="A77" s="10">
        <v>72</v>
      </c>
      <c r="B77" t="s">
        <v>319</v>
      </c>
      <c r="C77" s="12">
        <v>40926</v>
      </c>
      <c r="F77">
        <v>1</v>
      </c>
      <c r="M77">
        <v>1</v>
      </c>
      <c r="O77" s="11">
        <v>0</v>
      </c>
      <c r="AB77">
        <v>0</v>
      </c>
      <c r="AO77">
        <v>0</v>
      </c>
    </row>
    <row r="78" spans="1:41">
      <c r="A78" s="10">
        <v>73</v>
      </c>
      <c r="B78" t="s">
        <v>320</v>
      </c>
      <c r="C78" s="12">
        <v>40926</v>
      </c>
      <c r="F78">
        <v>1</v>
      </c>
      <c r="M78">
        <v>1</v>
      </c>
      <c r="O78" s="11">
        <v>0</v>
      </c>
      <c r="AB78">
        <v>0</v>
      </c>
      <c r="AO78">
        <v>0</v>
      </c>
    </row>
    <row r="79" spans="1:41">
      <c r="A79" s="10">
        <v>74</v>
      </c>
      <c r="B79" t="s">
        <v>321</v>
      </c>
      <c r="C79" s="12">
        <v>40931</v>
      </c>
      <c r="I79">
        <v>1</v>
      </c>
      <c r="K79">
        <v>1</v>
      </c>
      <c r="O79" s="11">
        <v>0</v>
      </c>
      <c r="AB79">
        <v>0</v>
      </c>
      <c r="AO79">
        <v>0</v>
      </c>
    </row>
    <row r="80" spans="1:41">
      <c r="A80" s="10">
        <v>75</v>
      </c>
      <c r="B80" t="s">
        <v>322</v>
      </c>
      <c r="C80" s="12">
        <v>40932</v>
      </c>
      <c r="F80">
        <v>1</v>
      </c>
      <c r="K80">
        <v>1</v>
      </c>
      <c r="O80" s="11">
        <v>0</v>
      </c>
      <c r="AB80">
        <v>0</v>
      </c>
      <c r="AO80">
        <v>0</v>
      </c>
    </row>
    <row r="81" spans="1:41">
      <c r="A81" s="10">
        <v>76</v>
      </c>
      <c r="B81" t="s">
        <v>476</v>
      </c>
      <c r="C81" s="12">
        <v>40940</v>
      </c>
      <c r="I81">
        <v>1</v>
      </c>
      <c r="K81">
        <v>1</v>
      </c>
      <c r="O81" s="11">
        <v>0</v>
      </c>
      <c r="AB81">
        <v>0</v>
      </c>
      <c r="AO81">
        <v>0</v>
      </c>
    </row>
    <row r="82" spans="1:41">
      <c r="A82" s="10">
        <v>77</v>
      </c>
      <c r="B82" t="s">
        <v>323</v>
      </c>
      <c r="C82" s="12">
        <v>40946</v>
      </c>
      <c r="D82">
        <v>1</v>
      </c>
      <c r="K82">
        <v>1</v>
      </c>
      <c r="O82" s="11">
        <v>1</v>
      </c>
      <c r="S82">
        <v>1</v>
      </c>
      <c r="Z82">
        <v>1</v>
      </c>
      <c r="AB82">
        <v>0</v>
      </c>
      <c r="AO82">
        <v>0</v>
      </c>
    </row>
    <row r="83" spans="1:41">
      <c r="A83" s="10">
        <v>78</v>
      </c>
      <c r="B83" t="s">
        <v>324</v>
      </c>
      <c r="C83" s="12">
        <v>40949</v>
      </c>
      <c r="F83">
        <v>1</v>
      </c>
      <c r="K83">
        <v>1</v>
      </c>
      <c r="O83" s="11">
        <v>0</v>
      </c>
      <c r="AB83">
        <v>0</v>
      </c>
      <c r="AO83">
        <v>0</v>
      </c>
    </row>
    <row r="84" spans="1:41" s="16" customFormat="1">
      <c r="A84" s="15">
        <v>79</v>
      </c>
      <c r="B84" s="16" t="s">
        <v>325</v>
      </c>
      <c r="C84" s="19">
        <v>40961</v>
      </c>
      <c r="H84" s="16">
        <v>1</v>
      </c>
      <c r="I84" s="16">
        <v>1</v>
      </c>
      <c r="K84" s="16">
        <v>1</v>
      </c>
      <c r="O84" s="18">
        <v>1</v>
      </c>
      <c r="P84" s="16">
        <v>1</v>
      </c>
      <c r="X84" s="16">
        <v>1</v>
      </c>
      <c r="AB84" s="16">
        <v>1</v>
      </c>
      <c r="AI84" s="16">
        <v>1</v>
      </c>
      <c r="AK84" s="16">
        <v>1</v>
      </c>
      <c r="AO84" s="16">
        <v>0</v>
      </c>
    </row>
    <row r="85" spans="1:41">
      <c r="A85" s="10">
        <v>80</v>
      </c>
      <c r="B85" t="s">
        <v>326</v>
      </c>
      <c r="C85" s="12">
        <v>40962</v>
      </c>
      <c r="F85">
        <v>1</v>
      </c>
      <c r="L85">
        <v>1</v>
      </c>
      <c r="O85" s="11">
        <v>0</v>
      </c>
      <c r="AB85">
        <v>0</v>
      </c>
      <c r="AO85">
        <v>0</v>
      </c>
    </row>
    <row r="86" spans="1:41">
      <c r="A86" s="10">
        <v>81</v>
      </c>
      <c r="B86" t="s">
        <v>477</v>
      </c>
      <c r="C86" s="12">
        <v>40982</v>
      </c>
      <c r="D86">
        <v>1</v>
      </c>
      <c r="M86">
        <v>1</v>
      </c>
      <c r="O86" s="11">
        <v>2</v>
      </c>
      <c r="Q86">
        <v>2</v>
      </c>
      <c r="X86">
        <v>1</v>
      </c>
      <c r="Y86">
        <v>1</v>
      </c>
      <c r="AB86">
        <v>0</v>
      </c>
      <c r="AO86">
        <v>0</v>
      </c>
    </row>
    <row r="87" spans="1:41">
      <c r="A87" s="10">
        <v>82</v>
      </c>
      <c r="B87" t="s">
        <v>327</v>
      </c>
      <c r="C87" s="12">
        <v>41011</v>
      </c>
      <c r="D87">
        <v>1</v>
      </c>
      <c r="M87">
        <v>1</v>
      </c>
      <c r="O87" s="11">
        <v>4</v>
      </c>
      <c r="Q87">
        <v>4</v>
      </c>
      <c r="X87">
        <v>1</v>
      </c>
      <c r="AB87">
        <v>0</v>
      </c>
      <c r="AO87">
        <v>0</v>
      </c>
    </row>
    <row r="88" spans="1:41">
      <c r="A88" s="10">
        <v>83</v>
      </c>
      <c r="B88" t="s">
        <v>317</v>
      </c>
      <c r="C88" s="12">
        <v>41011</v>
      </c>
      <c r="I88">
        <v>1</v>
      </c>
      <c r="K88">
        <v>1</v>
      </c>
      <c r="O88" s="11">
        <v>0</v>
      </c>
      <c r="AB88">
        <v>0</v>
      </c>
      <c r="AO88">
        <v>0</v>
      </c>
    </row>
    <row r="89" spans="1:41">
      <c r="A89" s="10">
        <v>84</v>
      </c>
      <c r="B89" t="s">
        <v>328</v>
      </c>
      <c r="C89" s="12">
        <v>41017</v>
      </c>
      <c r="I89">
        <v>1</v>
      </c>
      <c r="K89">
        <v>1</v>
      </c>
      <c r="O89" s="11">
        <v>0</v>
      </c>
      <c r="AB89">
        <v>0</v>
      </c>
      <c r="AO89">
        <v>0</v>
      </c>
    </row>
    <row r="90" spans="1:41">
      <c r="A90" s="10">
        <v>85</v>
      </c>
      <c r="B90" t="s">
        <v>329</v>
      </c>
      <c r="C90" s="12">
        <v>41034</v>
      </c>
      <c r="I90">
        <v>1</v>
      </c>
      <c r="L90">
        <v>1</v>
      </c>
      <c r="O90" s="11">
        <v>0</v>
      </c>
      <c r="AB90">
        <v>0</v>
      </c>
      <c r="AO90">
        <v>0</v>
      </c>
    </row>
    <row r="91" spans="1:41">
      <c r="A91" s="10">
        <v>86</v>
      </c>
      <c r="B91" t="s">
        <v>330</v>
      </c>
      <c r="C91" s="12">
        <v>41060</v>
      </c>
      <c r="F91">
        <v>1</v>
      </c>
      <c r="K91">
        <v>1</v>
      </c>
      <c r="O91" s="11">
        <v>0</v>
      </c>
      <c r="AB91">
        <v>0</v>
      </c>
      <c r="AO91">
        <v>0</v>
      </c>
    </row>
    <row r="92" spans="1:41">
      <c r="A92" s="10">
        <v>87</v>
      </c>
      <c r="B92" t="s">
        <v>331</v>
      </c>
      <c r="C92" s="12">
        <v>41122</v>
      </c>
      <c r="I92">
        <v>1</v>
      </c>
      <c r="L92">
        <v>1</v>
      </c>
      <c r="O92" s="11">
        <v>0</v>
      </c>
      <c r="AB92">
        <v>0</v>
      </c>
      <c r="AO92">
        <v>0</v>
      </c>
    </row>
    <row r="93" spans="1:41">
      <c r="A93" s="10">
        <v>88</v>
      </c>
      <c r="B93" t="s">
        <v>332</v>
      </c>
      <c r="C93" s="12">
        <v>41214</v>
      </c>
      <c r="I93">
        <v>1</v>
      </c>
      <c r="K93">
        <v>1</v>
      </c>
      <c r="O93" s="11">
        <v>0</v>
      </c>
      <c r="AB93">
        <v>0</v>
      </c>
      <c r="AO93">
        <v>0</v>
      </c>
    </row>
    <row r="94" spans="1:41" s="21" customFormat="1">
      <c r="A94" s="1" t="s">
        <v>0</v>
      </c>
      <c r="B94" s="1" t="s">
        <v>1</v>
      </c>
      <c r="C94" s="5" t="s">
        <v>2</v>
      </c>
      <c r="D94" s="21" t="s">
        <v>4</v>
      </c>
      <c r="E94" s="21" t="s">
        <v>5</v>
      </c>
      <c r="F94" s="21" t="s">
        <v>3</v>
      </c>
      <c r="G94" s="21" t="s">
        <v>9</v>
      </c>
      <c r="H94" s="21" t="s">
        <v>6</v>
      </c>
      <c r="I94" s="21" t="s">
        <v>89</v>
      </c>
      <c r="J94" s="5"/>
      <c r="K94" s="21" t="s">
        <v>7</v>
      </c>
      <c r="L94" s="21" t="s">
        <v>8</v>
      </c>
      <c r="M94" s="21" t="s">
        <v>31</v>
      </c>
      <c r="N94" s="5"/>
      <c r="O94" s="5" t="s">
        <v>21</v>
      </c>
      <c r="P94" s="5" t="s">
        <v>13</v>
      </c>
      <c r="Q94" s="6" t="s">
        <v>14</v>
      </c>
      <c r="R94" s="6" t="s">
        <v>15</v>
      </c>
      <c r="S94" s="6" t="s">
        <v>91</v>
      </c>
      <c r="T94" s="6" t="s">
        <v>20</v>
      </c>
      <c r="U94" s="6" t="s">
        <v>12</v>
      </c>
      <c r="V94" s="1" t="s">
        <v>16</v>
      </c>
      <c r="W94" s="1" t="s">
        <v>17</v>
      </c>
      <c r="X94" s="1" t="s">
        <v>69</v>
      </c>
      <c r="Y94" s="1" t="s">
        <v>71</v>
      </c>
      <c r="Z94" s="1" t="s">
        <v>70</v>
      </c>
      <c r="AA94" s="1"/>
      <c r="AB94" s="1" t="s">
        <v>21</v>
      </c>
      <c r="AC94" s="5" t="s">
        <v>13</v>
      </c>
      <c r="AD94" s="6" t="s">
        <v>14</v>
      </c>
      <c r="AE94" s="6" t="s">
        <v>15</v>
      </c>
      <c r="AF94" s="6" t="s">
        <v>91</v>
      </c>
      <c r="AG94" s="6" t="s">
        <v>20</v>
      </c>
      <c r="AH94" s="6" t="s">
        <v>12</v>
      </c>
      <c r="AI94" s="1" t="s">
        <v>16</v>
      </c>
      <c r="AJ94" s="1" t="s">
        <v>17</v>
      </c>
      <c r="AK94" s="1" t="s">
        <v>69</v>
      </c>
      <c r="AL94" s="1" t="s">
        <v>71</v>
      </c>
      <c r="AM94" s="1" t="s">
        <v>70</v>
      </c>
      <c r="AO94" s="1" t="s">
        <v>184</v>
      </c>
    </row>
    <row r="95" spans="1:41">
      <c r="A95" s="10">
        <v>89</v>
      </c>
      <c r="B95" t="s">
        <v>333</v>
      </c>
      <c r="C95" s="12">
        <v>41285</v>
      </c>
      <c r="F95">
        <v>1</v>
      </c>
      <c r="L95">
        <v>1</v>
      </c>
      <c r="O95" s="11">
        <v>0</v>
      </c>
      <c r="AB95">
        <v>0</v>
      </c>
      <c r="AO95">
        <v>0</v>
      </c>
    </row>
    <row r="96" spans="1:41">
      <c r="A96" s="10">
        <v>90</v>
      </c>
      <c r="B96" t="s">
        <v>334</v>
      </c>
      <c r="C96" s="12">
        <v>41296</v>
      </c>
      <c r="F96">
        <v>1</v>
      </c>
      <c r="M96">
        <v>1</v>
      </c>
      <c r="O96" s="11">
        <v>0</v>
      </c>
      <c r="AB96">
        <v>0</v>
      </c>
      <c r="AO96">
        <v>0</v>
      </c>
    </row>
    <row r="97" spans="1:41">
      <c r="A97" s="10">
        <v>91</v>
      </c>
      <c r="B97" t="s">
        <v>335</v>
      </c>
      <c r="C97" s="12">
        <v>41345</v>
      </c>
      <c r="F97">
        <v>1</v>
      </c>
      <c r="K97">
        <v>1</v>
      </c>
      <c r="O97" s="11">
        <v>0</v>
      </c>
      <c r="AB97">
        <v>0</v>
      </c>
      <c r="AO97">
        <v>0</v>
      </c>
    </row>
    <row r="98" spans="1:41">
      <c r="A98" s="10">
        <v>92</v>
      </c>
      <c r="B98" t="s">
        <v>336</v>
      </c>
      <c r="C98" s="12">
        <v>41352</v>
      </c>
      <c r="I98">
        <v>1</v>
      </c>
      <c r="L98">
        <v>1</v>
      </c>
      <c r="O98" s="11">
        <v>0</v>
      </c>
      <c r="AB98">
        <v>0</v>
      </c>
      <c r="AO98">
        <v>0</v>
      </c>
    </row>
    <row r="99" spans="1:41">
      <c r="A99" s="10">
        <v>93</v>
      </c>
      <c r="B99" t="s">
        <v>478</v>
      </c>
      <c r="C99" s="12">
        <v>41354</v>
      </c>
      <c r="I99">
        <v>1</v>
      </c>
      <c r="M99">
        <v>1</v>
      </c>
      <c r="O99" s="11">
        <v>0</v>
      </c>
      <c r="AB99">
        <v>0</v>
      </c>
      <c r="AO99">
        <v>0</v>
      </c>
    </row>
    <row r="100" spans="1:41">
      <c r="A100" s="10">
        <v>94</v>
      </c>
      <c r="B100" t="s">
        <v>337</v>
      </c>
      <c r="C100" s="12">
        <v>41369</v>
      </c>
      <c r="D100">
        <v>1</v>
      </c>
      <c r="K100">
        <v>1</v>
      </c>
      <c r="O100" s="11">
        <v>3</v>
      </c>
      <c r="R100">
        <v>2</v>
      </c>
      <c r="T100">
        <v>1</v>
      </c>
      <c r="X100">
        <v>2</v>
      </c>
      <c r="AB100">
        <v>0</v>
      </c>
      <c r="AO100">
        <v>0</v>
      </c>
    </row>
    <row r="101" spans="1:41">
      <c r="A101" s="10">
        <v>95</v>
      </c>
      <c r="B101" t="s">
        <v>338</v>
      </c>
      <c r="C101" s="12">
        <v>41387</v>
      </c>
      <c r="I101">
        <v>1</v>
      </c>
      <c r="L101">
        <v>1</v>
      </c>
      <c r="O101" s="11">
        <v>0</v>
      </c>
      <c r="AB101">
        <v>0</v>
      </c>
      <c r="AO101">
        <v>0</v>
      </c>
    </row>
    <row r="102" spans="1:41">
      <c r="A102" s="10">
        <v>96</v>
      </c>
      <c r="B102" t="s">
        <v>339</v>
      </c>
      <c r="C102" s="12">
        <v>41390</v>
      </c>
      <c r="F102">
        <v>1</v>
      </c>
      <c r="K102">
        <v>1</v>
      </c>
      <c r="O102" s="11">
        <v>0</v>
      </c>
      <c r="AB102">
        <v>0</v>
      </c>
      <c r="AO102">
        <v>0</v>
      </c>
    </row>
    <row r="103" spans="1:41">
      <c r="A103" s="10">
        <v>97</v>
      </c>
      <c r="B103" t="s">
        <v>340</v>
      </c>
      <c r="C103" s="12">
        <v>41393</v>
      </c>
      <c r="F103">
        <v>1</v>
      </c>
      <c r="K103">
        <v>1</v>
      </c>
      <c r="O103" s="11">
        <v>0</v>
      </c>
      <c r="AB103">
        <v>0</v>
      </c>
      <c r="AO103">
        <v>0</v>
      </c>
    </row>
    <row r="104" spans="1:41">
      <c r="A104" s="10">
        <v>98</v>
      </c>
      <c r="B104" t="s">
        <v>342</v>
      </c>
      <c r="C104" s="12">
        <v>41408</v>
      </c>
      <c r="F104">
        <v>1</v>
      </c>
      <c r="L104">
        <v>1</v>
      </c>
      <c r="O104" s="11">
        <v>0</v>
      </c>
      <c r="AB104">
        <v>0</v>
      </c>
      <c r="AO104">
        <v>0</v>
      </c>
    </row>
    <row r="105" spans="1:41">
      <c r="A105" s="10">
        <v>99</v>
      </c>
      <c r="B105" t="s">
        <v>343</v>
      </c>
      <c r="C105" s="12">
        <v>41436</v>
      </c>
      <c r="F105">
        <v>1</v>
      </c>
      <c r="L105">
        <v>1</v>
      </c>
      <c r="O105" s="11">
        <v>0</v>
      </c>
      <c r="AB105">
        <v>0</v>
      </c>
      <c r="AO105">
        <v>0</v>
      </c>
    </row>
    <row r="106" spans="1:41">
      <c r="A106" s="10">
        <v>100</v>
      </c>
      <c r="B106" t="s">
        <v>345</v>
      </c>
      <c r="C106" s="12">
        <v>41439</v>
      </c>
      <c r="F106">
        <v>1</v>
      </c>
      <c r="K106">
        <v>1</v>
      </c>
      <c r="O106" s="11">
        <v>0</v>
      </c>
      <c r="AB106">
        <v>0</v>
      </c>
      <c r="AO106">
        <v>0</v>
      </c>
    </row>
    <row r="107" spans="1:41">
      <c r="A107" s="10">
        <v>101</v>
      </c>
      <c r="B107" t="s">
        <v>346</v>
      </c>
      <c r="C107" s="12">
        <v>41449</v>
      </c>
      <c r="I107">
        <v>1</v>
      </c>
      <c r="K107">
        <v>1</v>
      </c>
      <c r="O107" s="11">
        <v>0</v>
      </c>
      <c r="AB107">
        <v>0</v>
      </c>
      <c r="AO107">
        <v>0</v>
      </c>
    </row>
    <row r="108" spans="1:41">
      <c r="A108" s="10">
        <v>102</v>
      </c>
      <c r="B108" t="s">
        <v>347</v>
      </c>
      <c r="C108" s="12">
        <v>41523</v>
      </c>
      <c r="I108">
        <v>1</v>
      </c>
      <c r="K108">
        <v>1</v>
      </c>
      <c r="O108" s="11">
        <v>0</v>
      </c>
      <c r="AB108">
        <v>0</v>
      </c>
      <c r="AO108">
        <v>0</v>
      </c>
    </row>
    <row r="109" spans="1:41">
      <c r="A109" s="10">
        <v>103</v>
      </c>
      <c r="B109" t="s">
        <v>348</v>
      </c>
      <c r="C109" s="12">
        <v>41570</v>
      </c>
      <c r="F109">
        <v>1</v>
      </c>
      <c r="L109">
        <v>1</v>
      </c>
      <c r="O109" s="11">
        <v>0</v>
      </c>
      <c r="AB109">
        <v>0</v>
      </c>
      <c r="AO109">
        <v>0</v>
      </c>
    </row>
    <row r="110" spans="1:41" s="16" customFormat="1">
      <c r="A110" s="15">
        <v>104</v>
      </c>
      <c r="B110" s="16" t="s">
        <v>349</v>
      </c>
      <c r="C110" s="19">
        <v>41603</v>
      </c>
      <c r="E110" s="16">
        <v>1</v>
      </c>
      <c r="I110" s="16">
        <v>1</v>
      </c>
      <c r="K110" s="16">
        <v>1</v>
      </c>
      <c r="O110" s="18">
        <v>0</v>
      </c>
      <c r="AB110" s="16">
        <v>1</v>
      </c>
      <c r="AI110" s="16">
        <v>1</v>
      </c>
      <c r="AL110" s="16">
        <v>1</v>
      </c>
      <c r="AO110" s="16">
        <v>0</v>
      </c>
    </row>
    <row r="111" spans="1:41">
      <c r="A111" s="10">
        <v>105</v>
      </c>
      <c r="B111" t="s">
        <v>350</v>
      </c>
      <c r="C111" s="12">
        <v>41612</v>
      </c>
      <c r="F111">
        <v>1</v>
      </c>
      <c r="K111">
        <v>1</v>
      </c>
      <c r="O111" s="11">
        <v>0</v>
      </c>
      <c r="AB111">
        <v>0</v>
      </c>
      <c r="AO111">
        <v>0</v>
      </c>
    </row>
    <row r="112" spans="1:41">
      <c r="A112" s="10">
        <v>106</v>
      </c>
      <c r="B112" t="s">
        <v>351</v>
      </c>
      <c r="C112" s="12">
        <v>41626</v>
      </c>
      <c r="F112">
        <v>1</v>
      </c>
      <c r="L112">
        <v>1</v>
      </c>
      <c r="O112" s="11">
        <v>0</v>
      </c>
      <c r="AB112">
        <v>0</v>
      </c>
      <c r="AO112">
        <v>0</v>
      </c>
    </row>
    <row r="113" spans="1:41">
      <c r="A113" s="10">
        <v>107</v>
      </c>
      <c r="B113" t="s">
        <v>353</v>
      </c>
      <c r="C113" s="12">
        <v>41644</v>
      </c>
      <c r="F113">
        <v>1</v>
      </c>
      <c r="L113">
        <v>1</v>
      </c>
      <c r="O113" s="11">
        <v>0</v>
      </c>
      <c r="Z113">
        <v>1</v>
      </c>
      <c r="AB113">
        <v>0</v>
      </c>
      <c r="AO113">
        <v>0</v>
      </c>
    </row>
    <row r="114" spans="1:41">
      <c r="A114" s="10">
        <v>108</v>
      </c>
      <c r="B114" t="s">
        <v>354</v>
      </c>
      <c r="C114" s="12">
        <v>41655</v>
      </c>
      <c r="I114">
        <v>1</v>
      </c>
      <c r="L114">
        <v>1</v>
      </c>
      <c r="O114" s="11">
        <v>0</v>
      </c>
      <c r="AB114">
        <v>0</v>
      </c>
      <c r="AO114">
        <v>0</v>
      </c>
    </row>
    <row r="115" spans="1:41">
      <c r="A115" s="10">
        <v>109</v>
      </c>
      <c r="B115" t="s">
        <v>344</v>
      </c>
      <c r="C115" s="12">
        <v>41675</v>
      </c>
      <c r="I115">
        <v>1</v>
      </c>
      <c r="M115">
        <v>1</v>
      </c>
      <c r="O115" s="11">
        <v>0</v>
      </c>
      <c r="AB115">
        <v>0</v>
      </c>
      <c r="AO115">
        <v>0</v>
      </c>
    </row>
    <row r="116" spans="1:41">
      <c r="A116" s="10">
        <v>110</v>
      </c>
      <c r="B116" t="s">
        <v>352</v>
      </c>
      <c r="C116" s="12">
        <v>41683</v>
      </c>
      <c r="D116">
        <v>1</v>
      </c>
      <c r="K116">
        <v>1</v>
      </c>
      <c r="O116" s="11">
        <v>1</v>
      </c>
      <c r="P116">
        <v>1</v>
      </c>
      <c r="X116">
        <v>1</v>
      </c>
      <c r="AB116">
        <v>0</v>
      </c>
      <c r="AO116">
        <v>0</v>
      </c>
    </row>
    <row r="117" spans="1:41" s="16" customFormat="1">
      <c r="A117" s="15">
        <v>111</v>
      </c>
      <c r="B117" s="16" t="s">
        <v>355</v>
      </c>
      <c r="C117" s="19">
        <v>41690</v>
      </c>
      <c r="E117" s="16">
        <v>1</v>
      </c>
      <c r="I117" s="16">
        <v>1</v>
      </c>
      <c r="K117" s="16">
        <v>1</v>
      </c>
      <c r="O117" s="18">
        <v>0</v>
      </c>
      <c r="AB117" s="16">
        <v>1</v>
      </c>
      <c r="AJ117" s="16">
        <v>1</v>
      </c>
      <c r="AL117" s="16">
        <v>1</v>
      </c>
      <c r="AO117" s="16">
        <v>0</v>
      </c>
    </row>
    <row r="118" spans="1:41">
      <c r="A118" s="10">
        <v>112</v>
      </c>
      <c r="B118" t="s">
        <v>356</v>
      </c>
      <c r="C118" s="12">
        <v>41698</v>
      </c>
      <c r="F118">
        <v>1</v>
      </c>
      <c r="L118">
        <v>1</v>
      </c>
      <c r="O118" s="11">
        <v>0</v>
      </c>
      <c r="AB118">
        <v>0</v>
      </c>
      <c r="AO118">
        <v>0</v>
      </c>
    </row>
    <row r="119" spans="1:41">
      <c r="A119" s="10">
        <v>113</v>
      </c>
      <c r="B119" t="s">
        <v>357</v>
      </c>
      <c r="C119" s="12">
        <v>41723</v>
      </c>
      <c r="F119">
        <v>1</v>
      </c>
      <c r="L119">
        <v>1</v>
      </c>
      <c r="O119" s="11">
        <v>0</v>
      </c>
      <c r="AB119">
        <v>0</v>
      </c>
      <c r="AO119">
        <v>0</v>
      </c>
    </row>
    <row r="120" spans="1:41">
      <c r="A120" s="10">
        <v>114</v>
      </c>
      <c r="B120" t="s">
        <v>358</v>
      </c>
      <c r="C120" s="12">
        <v>41751</v>
      </c>
      <c r="F120">
        <v>1</v>
      </c>
      <c r="L120">
        <v>1</v>
      </c>
      <c r="O120" s="11">
        <v>0</v>
      </c>
      <c r="AB120">
        <v>0</v>
      </c>
      <c r="AO120">
        <v>0</v>
      </c>
    </row>
    <row r="121" spans="1:41">
      <c r="A121" s="10">
        <v>115</v>
      </c>
      <c r="B121" t="s">
        <v>362</v>
      </c>
      <c r="C121" s="12">
        <v>41781</v>
      </c>
      <c r="I121">
        <v>1</v>
      </c>
      <c r="K121">
        <v>1</v>
      </c>
      <c r="O121" s="11">
        <v>0</v>
      </c>
      <c r="AB121">
        <v>0</v>
      </c>
      <c r="AO121">
        <v>0</v>
      </c>
    </row>
    <row r="122" spans="1:41">
      <c r="A122" s="10">
        <v>116</v>
      </c>
      <c r="B122" t="s">
        <v>359</v>
      </c>
      <c r="C122" s="12">
        <v>41808</v>
      </c>
      <c r="F122">
        <v>1</v>
      </c>
      <c r="K122">
        <v>1</v>
      </c>
      <c r="O122" s="11">
        <v>0</v>
      </c>
      <c r="AB122">
        <v>0</v>
      </c>
      <c r="AO122">
        <v>0</v>
      </c>
    </row>
    <row r="123" spans="1:41">
      <c r="A123" s="10">
        <v>117</v>
      </c>
      <c r="B123" t="s">
        <v>360</v>
      </c>
      <c r="C123" s="12">
        <v>41813</v>
      </c>
      <c r="F123">
        <v>1</v>
      </c>
      <c r="K123">
        <v>1</v>
      </c>
      <c r="O123" s="11">
        <v>0</v>
      </c>
      <c r="AB123">
        <v>0</v>
      </c>
      <c r="AO123">
        <v>0</v>
      </c>
    </row>
    <row r="124" spans="1:41">
      <c r="A124" s="10">
        <v>118</v>
      </c>
      <c r="B124" t="s">
        <v>361</v>
      </c>
      <c r="C124" s="12">
        <v>41829</v>
      </c>
      <c r="F124">
        <v>1</v>
      </c>
      <c r="L124">
        <v>1</v>
      </c>
      <c r="O124" s="11">
        <v>0</v>
      </c>
      <c r="AB124">
        <v>0</v>
      </c>
      <c r="AO124">
        <v>0</v>
      </c>
    </row>
    <row r="125" spans="1:41">
      <c r="A125" s="10">
        <v>119</v>
      </c>
      <c r="B125" t="s">
        <v>363</v>
      </c>
      <c r="C125" s="12">
        <v>41880</v>
      </c>
      <c r="F125">
        <v>1</v>
      </c>
      <c r="M125">
        <v>1</v>
      </c>
      <c r="O125" s="11">
        <v>0</v>
      </c>
      <c r="AB125">
        <v>0</v>
      </c>
      <c r="AO125">
        <v>0</v>
      </c>
    </row>
    <row r="126" spans="1:41">
      <c r="A126" s="10">
        <v>120</v>
      </c>
      <c r="B126" t="s">
        <v>364</v>
      </c>
      <c r="C126" s="12">
        <v>41884</v>
      </c>
      <c r="F126">
        <v>1</v>
      </c>
      <c r="K126">
        <v>1</v>
      </c>
      <c r="O126" s="11">
        <v>0</v>
      </c>
      <c r="AB126">
        <v>0</v>
      </c>
      <c r="AO126">
        <v>0</v>
      </c>
    </row>
    <row r="127" spans="1:41" s="21" customFormat="1">
      <c r="A127" s="1" t="s">
        <v>0</v>
      </c>
      <c r="B127" s="1" t="s">
        <v>1</v>
      </c>
      <c r="C127" s="5" t="s">
        <v>2</v>
      </c>
      <c r="D127" s="21" t="s">
        <v>4</v>
      </c>
      <c r="E127" s="21" t="s">
        <v>5</v>
      </c>
      <c r="F127" s="21" t="s">
        <v>3</v>
      </c>
      <c r="G127" s="21" t="s">
        <v>9</v>
      </c>
      <c r="H127" s="21" t="s">
        <v>6</v>
      </c>
      <c r="I127" s="21" t="s">
        <v>89</v>
      </c>
      <c r="J127" s="5"/>
      <c r="K127" s="21" t="s">
        <v>7</v>
      </c>
      <c r="L127" s="21" t="s">
        <v>8</v>
      </c>
      <c r="M127" s="21" t="s">
        <v>31</v>
      </c>
      <c r="N127" s="5"/>
      <c r="O127" s="5" t="s">
        <v>21</v>
      </c>
      <c r="P127" s="5" t="s">
        <v>13</v>
      </c>
      <c r="Q127" s="6" t="s">
        <v>14</v>
      </c>
      <c r="R127" s="6" t="s">
        <v>15</v>
      </c>
      <c r="S127" s="6" t="s">
        <v>91</v>
      </c>
      <c r="T127" s="6" t="s">
        <v>20</v>
      </c>
      <c r="U127" s="6" t="s">
        <v>12</v>
      </c>
      <c r="V127" s="1" t="s">
        <v>16</v>
      </c>
      <c r="W127" s="1" t="s">
        <v>17</v>
      </c>
      <c r="X127" s="1" t="s">
        <v>69</v>
      </c>
      <c r="Y127" s="1" t="s">
        <v>71</v>
      </c>
      <c r="Z127" s="1" t="s">
        <v>70</v>
      </c>
      <c r="AA127" s="1"/>
      <c r="AB127" s="1" t="s">
        <v>21</v>
      </c>
      <c r="AC127" s="5" t="s">
        <v>13</v>
      </c>
      <c r="AD127" s="6" t="s">
        <v>14</v>
      </c>
      <c r="AE127" s="6" t="s">
        <v>15</v>
      </c>
      <c r="AF127" s="6" t="s">
        <v>91</v>
      </c>
      <c r="AG127" s="6" t="s">
        <v>20</v>
      </c>
      <c r="AH127" s="6" t="s">
        <v>12</v>
      </c>
      <c r="AI127" s="1" t="s">
        <v>16</v>
      </c>
      <c r="AJ127" s="1" t="s">
        <v>17</v>
      </c>
      <c r="AK127" s="1" t="s">
        <v>69</v>
      </c>
      <c r="AL127" s="1" t="s">
        <v>71</v>
      </c>
      <c r="AM127" s="1" t="s">
        <v>70</v>
      </c>
      <c r="AO127" s="1" t="s">
        <v>184</v>
      </c>
    </row>
    <row r="128" spans="1:41">
      <c r="A128" s="10">
        <v>121</v>
      </c>
      <c r="B128" t="s">
        <v>341</v>
      </c>
      <c r="C128" s="12">
        <v>41956</v>
      </c>
      <c r="F128">
        <v>1</v>
      </c>
      <c r="L128">
        <v>1</v>
      </c>
      <c r="O128" s="11">
        <v>0</v>
      </c>
      <c r="AB128">
        <v>0</v>
      </c>
      <c r="AO128">
        <v>0</v>
      </c>
    </row>
    <row r="129" spans="1:41">
      <c r="A129" s="10">
        <v>122</v>
      </c>
      <c r="B129" t="s">
        <v>365</v>
      </c>
      <c r="C129" s="12">
        <v>41956</v>
      </c>
      <c r="H129">
        <v>1</v>
      </c>
      <c r="L129">
        <v>1</v>
      </c>
      <c r="O129" s="11">
        <v>2</v>
      </c>
      <c r="R129">
        <v>1</v>
      </c>
      <c r="X129">
        <v>1</v>
      </c>
      <c r="AB129">
        <v>1</v>
      </c>
      <c r="AE129">
        <v>1</v>
      </c>
      <c r="AK129">
        <v>1</v>
      </c>
      <c r="AO129">
        <v>0</v>
      </c>
    </row>
    <row r="130" spans="1:41">
      <c r="A130" s="10">
        <v>123</v>
      </c>
      <c r="B130" t="s">
        <v>366</v>
      </c>
      <c r="C130" s="12">
        <v>41997</v>
      </c>
      <c r="I130">
        <v>1</v>
      </c>
      <c r="L130">
        <v>1</v>
      </c>
      <c r="O130" s="11">
        <v>0</v>
      </c>
      <c r="AB130">
        <v>0</v>
      </c>
      <c r="AO130">
        <v>0</v>
      </c>
    </row>
    <row r="131" spans="1:41">
      <c r="A131" s="10">
        <v>124</v>
      </c>
      <c r="B131" t="s">
        <v>368</v>
      </c>
      <c r="C131" s="12">
        <v>42055</v>
      </c>
      <c r="F131">
        <v>1</v>
      </c>
      <c r="L131">
        <v>1</v>
      </c>
      <c r="O131" s="11">
        <v>0</v>
      </c>
      <c r="AB131">
        <v>0</v>
      </c>
      <c r="AO131">
        <v>0</v>
      </c>
    </row>
    <row r="132" spans="1:41">
      <c r="A132" s="10">
        <v>125</v>
      </c>
      <c r="B132" t="s">
        <v>367</v>
      </c>
      <c r="C132" s="12">
        <v>42055</v>
      </c>
      <c r="F132">
        <v>1</v>
      </c>
      <c r="L132">
        <v>1</v>
      </c>
      <c r="O132" s="11">
        <v>0</v>
      </c>
      <c r="AB132">
        <v>0</v>
      </c>
      <c r="AO132">
        <v>0</v>
      </c>
    </row>
    <row r="133" spans="1:41">
      <c r="A133" s="10">
        <v>126</v>
      </c>
      <c r="B133" t="s">
        <v>369</v>
      </c>
      <c r="C133" s="12">
        <v>42059</v>
      </c>
      <c r="F133">
        <v>1</v>
      </c>
      <c r="L133">
        <v>1</v>
      </c>
      <c r="O133" s="11">
        <v>0</v>
      </c>
      <c r="AB133">
        <v>0</v>
      </c>
      <c r="AO133">
        <v>0</v>
      </c>
    </row>
    <row r="134" spans="1:41" s="16" customFormat="1">
      <c r="A134" s="15">
        <v>127</v>
      </c>
      <c r="B134" s="16" t="s">
        <v>370</v>
      </c>
      <c r="C134" s="19">
        <v>42074</v>
      </c>
      <c r="E134" s="16">
        <v>1</v>
      </c>
      <c r="I134" s="16">
        <v>1</v>
      </c>
      <c r="L134" s="16">
        <v>1</v>
      </c>
      <c r="O134" s="18">
        <v>0</v>
      </c>
      <c r="AB134" s="16">
        <v>1</v>
      </c>
      <c r="AE134" s="16">
        <v>1</v>
      </c>
      <c r="AK134" s="16">
        <v>1</v>
      </c>
      <c r="AO134" s="16">
        <v>0</v>
      </c>
    </row>
    <row r="135" spans="1:41">
      <c r="A135" s="10">
        <v>128</v>
      </c>
      <c r="B135" t="s">
        <v>371</v>
      </c>
      <c r="C135" s="12">
        <v>42079</v>
      </c>
      <c r="I135">
        <v>1</v>
      </c>
      <c r="M135">
        <v>1</v>
      </c>
      <c r="O135" s="11">
        <v>0</v>
      </c>
      <c r="AB135">
        <v>0</v>
      </c>
      <c r="AO135">
        <v>0</v>
      </c>
    </row>
    <row r="136" spans="1:41">
      <c r="A136" s="10">
        <v>129</v>
      </c>
      <c r="B136" t="s">
        <v>372</v>
      </c>
      <c r="C136" s="12">
        <v>42086</v>
      </c>
      <c r="I136">
        <v>1</v>
      </c>
      <c r="K136">
        <v>1</v>
      </c>
      <c r="O136" s="11">
        <v>0</v>
      </c>
      <c r="AB136">
        <v>0</v>
      </c>
      <c r="AO136">
        <v>0</v>
      </c>
    </row>
    <row r="137" spans="1:41" s="16" customFormat="1" ht="15" thickBot="1">
      <c r="A137" s="15">
        <v>130</v>
      </c>
      <c r="B137" s="16" t="s">
        <v>373</v>
      </c>
      <c r="C137" s="19">
        <v>42109</v>
      </c>
      <c r="H137" s="16">
        <v>1</v>
      </c>
      <c r="I137" s="16">
        <v>1</v>
      </c>
      <c r="K137" s="16">
        <v>1</v>
      </c>
      <c r="O137" s="18">
        <v>1</v>
      </c>
      <c r="P137" s="16">
        <v>1</v>
      </c>
      <c r="X137" s="16">
        <v>1</v>
      </c>
      <c r="AB137" s="16">
        <v>1</v>
      </c>
      <c r="AJ137" s="16">
        <v>1</v>
      </c>
      <c r="AK137" s="16">
        <v>1</v>
      </c>
      <c r="AO137" s="16">
        <v>0</v>
      </c>
    </row>
    <row r="138" spans="1:41" s="24" customFormat="1" ht="15.6" thickTop="1" thickBot="1">
      <c r="A138" s="28" t="s">
        <v>270</v>
      </c>
      <c r="B138" s="28"/>
      <c r="C138" s="25">
        <v>42124</v>
      </c>
    </row>
    <row r="139" spans="1:41" ht="15" thickTop="1">
      <c r="A139" s="10">
        <v>131</v>
      </c>
      <c r="B139" t="s">
        <v>374</v>
      </c>
      <c r="C139" s="12">
        <v>42177</v>
      </c>
      <c r="F139">
        <v>1</v>
      </c>
      <c r="L139">
        <v>1</v>
      </c>
      <c r="O139" s="11">
        <v>0</v>
      </c>
      <c r="AB139">
        <v>0</v>
      </c>
      <c r="AO139">
        <v>0</v>
      </c>
    </row>
    <row r="140" spans="1:41">
      <c r="A140" s="10">
        <v>132</v>
      </c>
      <c r="B140" t="s">
        <v>375</v>
      </c>
      <c r="C140" s="12">
        <v>42180</v>
      </c>
      <c r="D140">
        <v>1</v>
      </c>
      <c r="L140">
        <v>1</v>
      </c>
      <c r="O140" s="11">
        <v>1</v>
      </c>
      <c r="R140">
        <v>1</v>
      </c>
      <c r="X140">
        <v>1</v>
      </c>
      <c r="AB140">
        <v>0</v>
      </c>
      <c r="AO140">
        <v>0</v>
      </c>
    </row>
    <row r="141" spans="1:41">
      <c r="A141" s="10">
        <v>133</v>
      </c>
      <c r="B141" t="s">
        <v>376</v>
      </c>
      <c r="C141" s="12">
        <v>42194</v>
      </c>
      <c r="F141">
        <v>1</v>
      </c>
      <c r="L141">
        <v>1</v>
      </c>
      <c r="O141" s="11">
        <v>0</v>
      </c>
      <c r="AB141">
        <v>0</v>
      </c>
      <c r="AO141">
        <v>0</v>
      </c>
    </row>
    <row r="142" spans="1:41">
      <c r="A142" s="10">
        <v>134</v>
      </c>
      <c r="B142" t="s">
        <v>377</v>
      </c>
      <c r="C142" s="12">
        <v>42242</v>
      </c>
      <c r="F142">
        <v>1</v>
      </c>
      <c r="L142">
        <v>1</v>
      </c>
      <c r="O142" s="11">
        <v>0</v>
      </c>
      <c r="AB142">
        <v>0</v>
      </c>
      <c r="AO142">
        <v>0</v>
      </c>
    </row>
    <row r="143" spans="1:41">
      <c r="A143" s="10">
        <v>135</v>
      </c>
      <c r="B143" t="s">
        <v>378</v>
      </c>
      <c r="C143" s="12">
        <v>42268</v>
      </c>
      <c r="I143">
        <v>1</v>
      </c>
      <c r="K143">
        <v>1</v>
      </c>
      <c r="O143" s="11">
        <v>0</v>
      </c>
      <c r="AB143">
        <v>0</v>
      </c>
      <c r="AO143">
        <v>0</v>
      </c>
    </row>
    <row r="144" spans="1:41" s="16" customFormat="1">
      <c r="A144" s="15">
        <v>136</v>
      </c>
      <c r="B144" s="16" t="s">
        <v>379</v>
      </c>
      <c r="C144" s="19">
        <v>42342</v>
      </c>
      <c r="D144" s="16">
        <v>1</v>
      </c>
      <c r="I144" s="16">
        <v>1</v>
      </c>
      <c r="L144" s="16">
        <v>1</v>
      </c>
      <c r="O144" s="18">
        <v>1</v>
      </c>
      <c r="R144" s="16">
        <v>1</v>
      </c>
      <c r="Y144" s="16">
        <v>1</v>
      </c>
      <c r="AB144" s="16">
        <v>0</v>
      </c>
      <c r="AO144" s="16">
        <v>0</v>
      </c>
    </row>
    <row r="145" spans="1:41">
      <c r="A145" s="10">
        <v>137</v>
      </c>
      <c r="B145" t="s">
        <v>380</v>
      </c>
      <c r="C145" s="12">
        <v>42353</v>
      </c>
      <c r="I145">
        <v>1</v>
      </c>
      <c r="L145">
        <v>1</v>
      </c>
      <c r="O145" s="11">
        <v>0</v>
      </c>
      <c r="AB145">
        <v>0</v>
      </c>
      <c r="AO145">
        <v>0</v>
      </c>
    </row>
    <row r="146" spans="1:41">
      <c r="A146" s="10">
        <v>138</v>
      </c>
      <c r="B146" t="s">
        <v>381</v>
      </c>
      <c r="C146" s="12">
        <v>42359</v>
      </c>
      <c r="F146">
        <v>1</v>
      </c>
      <c r="K146">
        <v>1</v>
      </c>
      <c r="O146" s="11">
        <v>0</v>
      </c>
      <c r="AB146">
        <v>0</v>
      </c>
      <c r="AO146">
        <v>0</v>
      </c>
    </row>
    <row r="147" spans="1:41">
      <c r="A147" s="10">
        <v>139</v>
      </c>
      <c r="B147" t="s">
        <v>382</v>
      </c>
      <c r="C147" s="12">
        <v>42412</v>
      </c>
      <c r="F147">
        <v>1</v>
      </c>
      <c r="K147">
        <v>1</v>
      </c>
      <c r="O147" s="11">
        <v>0</v>
      </c>
      <c r="AB147">
        <v>0</v>
      </c>
      <c r="AO147">
        <v>0</v>
      </c>
    </row>
    <row r="148" spans="1:41">
      <c r="A148" s="10">
        <v>140</v>
      </c>
      <c r="B148" t="s">
        <v>383</v>
      </c>
      <c r="C148" s="12">
        <v>42453</v>
      </c>
      <c r="F148">
        <v>1</v>
      </c>
      <c r="K148">
        <v>1</v>
      </c>
      <c r="O148" s="11">
        <v>0</v>
      </c>
      <c r="AB148">
        <v>0</v>
      </c>
      <c r="AO148">
        <v>0</v>
      </c>
    </row>
    <row r="149" spans="1:41">
      <c r="A149" s="10">
        <v>141</v>
      </c>
      <c r="B149" t="s">
        <v>384</v>
      </c>
      <c r="C149" s="12">
        <v>42562</v>
      </c>
      <c r="F149">
        <v>1</v>
      </c>
      <c r="K149">
        <v>1</v>
      </c>
      <c r="O149" s="11">
        <v>0</v>
      </c>
      <c r="AB149">
        <v>0</v>
      </c>
      <c r="AO149">
        <v>0</v>
      </c>
    </row>
    <row r="150" spans="1:41">
      <c r="A150" s="10">
        <v>142</v>
      </c>
      <c r="B150" t="s">
        <v>385</v>
      </c>
      <c r="C150" s="12">
        <v>42585</v>
      </c>
      <c r="D150">
        <v>1</v>
      </c>
      <c r="M150">
        <v>1</v>
      </c>
      <c r="O150" s="11">
        <v>1</v>
      </c>
      <c r="R150">
        <v>1</v>
      </c>
      <c r="X150">
        <v>1</v>
      </c>
      <c r="AB150">
        <v>0</v>
      </c>
      <c r="AO150">
        <v>0</v>
      </c>
    </row>
    <row r="151" spans="1:41">
      <c r="A151" s="10">
        <v>143</v>
      </c>
      <c r="B151" t="s">
        <v>386</v>
      </c>
      <c r="C151" s="12">
        <v>42692</v>
      </c>
      <c r="F151">
        <v>1</v>
      </c>
      <c r="L151">
        <v>1</v>
      </c>
      <c r="O151" s="11">
        <v>0</v>
      </c>
      <c r="AB151">
        <v>0</v>
      </c>
      <c r="AO151">
        <v>0</v>
      </c>
    </row>
    <row r="152" spans="1:41">
      <c r="A152" s="10">
        <v>144</v>
      </c>
      <c r="B152" t="s">
        <v>387</v>
      </c>
      <c r="C152" s="12">
        <v>42702</v>
      </c>
      <c r="F152">
        <v>1</v>
      </c>
      <c r="K152">
        <v>1</v>
      </c>
      <c r="O152" s="11">
        <v>0</v>
      </c>
      <c r="AB152">
        <v>0</v>
      </c>
      <c r="AO152">
        <v>0</v>
      </c>
    </row>
    <row r="153" spans="1:41">
      <c r="A153" s="10">
        <v>145</v>
      </c>
      <c r="B153" t="s">
        <v>388</v>
      </c>
      <c r="C153" s="12">
        <v>42711</v>
      </c>
      <c r="D153">
        <v>1</v>
      </c>
      <c r="K153">
        <v>1</v>
      </c>
      <c r="O153" s="11">
        <v>2</v>
      </c>
      <c r="P153">
        <v>1</v>
      </c>
      <c r="R153">
        <v>1</v>
      </c>
      <c r="X153">
        <v>1</v>
      </c>
      <c r="AB153">
        <v>0</v>
      </c>
      <c r="AO153">
        <v>0</v>
      </c>
    </row>
    <row r="154" spans="1:41">
      <c r="A154" s="10">
        <v>146</v>
      </c>
      <c r="B154" t="s">
        <v>389</v>
      </c>
      <c r="C154" s="12">
        <v>42740</v>
      </c>
      <c r="F154">
        <v>1</v>
      </c>
      <c r="K154">
        <v>1</v>
      </c>
      <c r="O154" s="11">
        <v>0</v>
      </c>
      <c r="AB154">
        <v>0</v>
      </c>
      <c r="AO154">
        <v>0</v>
      </c>
    </row>
    <row r="155" spans="1:41">
      <c r="A155" s="10">
        <v>147</v>
      </c>
      <c r="B155" t="s">
        <v>390</v>
      </c>
      <c r="C155" s="12">
        <v>42745</v>
      </c>
      <c r="I155">
        <v>1</v>
      </c>
      <c r="L155">
        <v>1</v>
      </c>
      <c r="O155" s="11">
        <v>0</v>
      </c>
      <c r="AB155">
        <v>0</v>
      </c>
      <c r="AO155">
        <v>0</v>
      </c>
    </row>
    <row r="156" spans="1:41">
      <c r="A156" s="10">
        <v>148</v>
      </c>
      <c r="B156" t="s">
        <v>392</v>
      </c>
      <c r="C156" s="12">
        <v>42772</v>
      </c>
      <c r="D156">
        <v>1</v>
      </c>
      <c r="K156">
        <v>1</v>
      </c>
      <c r="O156" s="11">
        <v>5</v>
      </c>
      <c r="Q156">
        <v>5</v>
      </c>
      <c r="X156">
        <v>5</v>
      </c>
      <c r="AB156">
        <v>0</v>
      </c>
      <c r="AO156">
        <v>0</v>
      </c>
    </row>
    <row r="157" spans="1:41">
      <c r="A157" s="10">
        <v>149</v>
      </c>
      <c r="B157" t="s">
        <v>393</v>
      </c>
      <c r="C157" s="12">
        <v>42774</v>
      </c>
      <c r="E157">
        <v>1</v>
      </c>
      <c r="M157">
        <v>1</v>
      </c>
      <c r="O157" s="11">
        <v>0</v>
      </c>
      <c r="AB157">
        <v>1</v>
      </c>
      <c r="AE157">
        <v>1</v>
      </c>
      <c r="AL157">
        <v>1</v>
      </c>
      <c r="AO157">
        <v>0</v>
      </c>
    </row>
    <row r="158" spans="1:41">
      <c r="A158" s="10">
        <v>150</v>
      </c>
      <c r="B158" t="s">
        <v>394</v>
      </c>
      <c r="C158" s="12">
        <v>42780</v>
      </c>
      <c r="F158">
        <v>1</v>
      </c>
      <c r="K158">
        <v>1</v>
      </c>
      <c r="O158" s="11">
        <v>0</v>
      </c>
      <c r="AB158">
        <v>0</v>
      </c>
      <c r="AO158">
        <v>0</v>
      </c>
    </row>
    <row r="159" spans="1:41">
      <c r="A159" s="10">
        <v>151</v>
      </c>
      <c r="B159" t="s">
        <v>395</v>
      </c>
      <c r="C159" s="12">
        <v>42793</v>
      </c>
      <c r="I159">
        <v>1</v>
      </c>
      <c r="K159">
        <v>1</v>
      </c>
      <c r="O159" s="11">
        <v>0</v>
      </c>
      <c r="AB159">
        <v>0</v>
      </c>
      <c r="AO159">
        <v>0</v>
      </c>
    </row>
    <row r="160" spans="1:41">
      <c r="A160" s="10">
        <v>152</v>
      </c>
      <c r="B160" t="s">
        <v>396</v>
      </c>
      <c r="C160" s="12">
        <v>42810</v>
      </c>
      <c r="I160">
        <v>1</v>
      </c>
      <c r="K160">
        <v>1</v>
      </c>
      <c r="O160" s="11">
        <v>0</v>
      </c>
      <c r="AB160">
        <v>0</v>
      </c>
      <c r="AO160">
        <v>0</v>
      </c>
    </row>
    <row r="161" spans="1:41" s="21" customFormat="1">
      <c r="A161" s="1" t="s">
        <v>0</v>
      </c>
      <c r="B161" s="1" t="s">
        <v>1</v>
      </c>
      <c r="C161" s="5" t="s">
        <v>2</v>
      </c>
      <c r="D161" s="21" t="s">
        <v>4</v>
      </c>
      <c r="E161" s="21" t="s">
        <v>5</v>
      </c>
      <c r="F161" s="21" t="s">
        <v>3</v>
      </c>
      <c r="G161" s="21" t="s">
        <v>9</v>
      </c>
      <c r="H161" s="21" t="s">
        <v>6</v>
      </c>
      <c r="I161" s="21" t="s">
        <v>89</v>
      </c>
      <c r="J161" s="5"/>
      <c r="K161" s="21" t="s">
        <v>7</v>
      </c>
      <c r="L161" s="21" t="s">
        <v>8</v>
      </c>
      <c r="M161" s="21" t="s">
        <v>31</v>
      </c>
      <c r="N161" s="5"/>
      <c r="O161" s="5" t="s">
        <v>21</v>
      </c>
      <c r="P161" s="5" t="s">
        <v>13</v>
      </c>
      <c r="Q161" s="6" t="s">
        <v>14</v>
      </c>
      <c r="R161" s="6" t="s">
        <v>15</v>
      </c>
      <c r="S161" s="6" t="s">
        <v>91</v>
      </c>
      <c r="T161" s="6" t="s">
        <v>20</v>
      </c>
      <c r="U161" s="6" t="s">
        <v>12</v>
      </c>
      <c r="V161" s="1" t="s">
        <v>16</v>
      </c>
      <c r="W161" s="1" t="s">
        <v>17</v>
      </c>
      <c r="X161" s="1" t="s">
        <v>69</v>
      </c>
      <c r="Y161" s="1" t="s">
        <v>71</v>
      </c>
      <c r="Z161" s="1" t="s">
        <v>70</v>
      </c>
      <c r="AA161" s="1"/>
      <c r="AB161" s="1" t="s">
        <v>21</v>
      </c>
      <c r="AC161" s="5" t="s">
        <v>13</v>
      </c>
      <c r="AD161" s="6" t="s">
        <v>14</v>
      </c>
      <c r="AE161" s="6" t="s">
        <v>15</v>
      </c>
      <c r="AF161" s="6" t="s">
        <v>91</v>
      </c>
      <c r="AG161" s="6" t="s">
        <v>20</v>
      </c>
      <c r="AH161" s="6" t="s">
        <v>12</v>
      </c>
      <c r="AI161" s="1" t="s">
        <v>16</v>
      </c>
      <c r="AJ161" s="1" t="s">
        <v>17</v>
      </c>
      <c r="AK161" s="1" t="s">
        <v>69</v>
      </c>
      <c r="AL161" s="1" t="s">
        <v>71</v>
      </c>
      <c r="AM161" s="1" t="s">
        <v>70</v>
      </c>
      <c r="AO161" s="1" t="s">
        <v>184</v>
      </c>
    </row>
    <row r="162" spans="1:41">
      <c r="A162" s="10">
        <v>153</v>
      </c>
      <c r="B162" t="s">
        <v>397</v>
      </c>
      <c r="C162" s="12">
        <v>42864</v>
      </c>
      <c r="I162">
        <v>1</v>
      </c>
      <c r="K162">
        <v>1</v>
      </c>
      <c r="O162" s="11">
        <v>0</v>
      </c>
      <c r="AB162">
        <v>0</v>
      </c>
      <c r="AO162">
        <v>0</v>
      </c>
    </row>
    <row r="163" spans="1:41">
      <c r="A163" s="10">
        <v>154</v>
      </c>
      <c r="B163" t="s">
        <v>398</v>
      </c>
      <c r="C163" s="12">
        <v>42899</v>
      </c>
      <c r="I163">
        <v>1</v>
      </c>
      <c r="K163">
        <v>1</v>
      </c>
      <c r="O163" s="11">
        <v>0</v>
      </c>
      <c r="AB163">
        <v>0</v>
      </c>
      <c r="AO163">
        <v>0</v>
      </c>
    </row>
    <row r="164" spans="1:41">
      <c r="A164" s="10">
        <v>155</v>
      </c>
      <c r="B164" t="s">
        <v>399</v>
      </c>
      <c r="C164" s="12">
        <v>42921</v>
      </c>
      <c r="F164">
        <v>1</v>
      </c>
      <c r="M164">
        <v>1</v>
      </c>
      <c r="O164" s="11">
        <v>0</v>
      </c>
      <c r="AB164">
        <v>0</v>
      </c>
      <c r="AO164">
        <v>0</v>
      </c>
    </row>
    <row r="165" spans="1:41">
      <c r="A165" s="10">
        <v>156</v>
      </c>
      <c r="B165" t="s">
        <v>400</v>
      </c>
      <c r="C165" s="12">
        <v>42933</v>
      </c>
      <c r="F165">
        <v>1</v>
      </c>
      <c r="M165">
        <v>1</v>
      </c>
      <c r="O165" s="11">
        <v>0</v>
      </c>
      <c r="AB165">
        <v>0</v>
      </c>
      <c r="AO165">
        <v>0</v>
      </c>
    </row>
    <row r="166" spans="1:41">
      <c r="A166" s="10">
        <v>157</v>
      </c>
      <c r="B166" t="s">
        <v>401</v>
      </c>
      <c r="C166" s="12">
        <v>42948</v>
      </c>
      <c r="F166">
        <v>1</v>
      </c>
      <c r="K166">
        <v>1</v>
      </c>
      <c r="O166" s="11">
        <v>0</v>
      </c>
      <c r="AB166">
        <v>0</v>
      </c>
      <c r="AO166">
        <v>0</v>
      </c>
    </row>
    <row r="167" spans="1:41">
      <c r="A167" s="10">
        <v>158</v>
      </c>
      <c r="B167" t="s">
        <v>402</v>
      </c>
      <c r="C167" s="12">
        <v>42958</v>
      </c>
      <c r="G167">
        <v>1</v>
      </c>
      <c r="L167">
        <v>1</v>
      </c>
      <c r="O167" s="11">
        <v>0</v>
      </c>
      <c r="AB167">
        <v>0</v>
      </c>
      <c r="AO167">
        <v>2</v>
      </c>
    </row>
    <row r="168" spans="1:41">
      <c r="A168" s="10">
        <v>159</v>
      </c>
      <c r="B168" t="s">
        <v>403</v>
      </c>
      <c r="C168" s="12">
        <v>42993</v>
      </c>
      <c r="H168">
        <v>1</v>
      </c>
      <c r="L168">
        <v>1</v>
      </c>
      <c r="O168" s="11">
        <v>1</v>
      </c>
      <c r="W168">
        <v>1</v>
      </c>
      <c r="X168">
        <v>1</v>
      </c>
      <c r="AB168">
        <v>1</v>
      </c>
      <c r="AG168">
        <v>1</v>
      </c>
      <c r="AK168">
        <v>1</v>
      </c>
      <c r="AO168">
        <v>0</v>
      </c>
    </row>
    <row r="169" spans="1:41">
      <c r="A169" s="10">
        <v>160</v>
      </c>
      <c r="B169" t="s">
        <v>391</v>
      </c>
      <c r="C169" s="12">
        <v>43020</v>
      </c>
      <c r="I169">
        <v>1</v>
      </c>
      <c r="L169">
        <v>1</v>
      </c>
      <c r="O169" s="11">
        <v>0</v>
      </c>
      <c r="AB169">
        <v>0</v>
      </c>
      <c r="AO169">
        <v>0</v>
      </c>
    </row>
    <row r="170" spans="1:41">
      <c r="A170" s="10">
        <v>161</v>
      </c>
      <c r="B170" t="s">
        <v>404</v>
      </c>
      <c r="C170" s="12">
        <v>43028</v>
      </c>
      <c r="I170">
        <v>1</v>
      </c>
      <c r="K170">
        <v>1</v>
      </c>
      <c r="O170" s="11">
        <v>0</v>
      </c>
      <c r="AB170">
        <v>0</v>
      </c>
      <c r="AO170">
        <v>0</v>
      </c>
    </row>
    <row r="171" spans="1:41">
      <c r="A171" s="10">
        <v>162</v>
      </c>
      <c r="B171" t="s">
        <v>405</v>
      </c>
      <c r="C171" s="12">
        <v>43038</v>
      </c>
      <c r="I171">
        <v>1</v>
      </c>
      <c r="L171">
        <v>1</v>
      </c>
      <c r="O171" s="11">
        <v>0</v>
      </c>
      <c r="AB171">
        <v>0</v>
      </c>
      <c r="AO171">
        <v>0</v>
      </c>
    </row>
    <row r="172" spans="1:41">
      <c r="A172" s="10">
        <v>163</v>
      </c>
      <c r="B172" t="s">
        <v>406</v>
      </c>
      <c r="C172" s="12">
        <v>43041</v>
      </c>
      <c r="F172">
        <v>1</v>
      </c>
      <c r="M172">
        <v>1</v>
      </c>
      <c r="O172" s="11">
        <v>0</v>
      </c>
      <c r="AB172">
        <v>0</v>
      </c>
      <c r="AO172">
        <v>0</v>
      </c>
    </row>
    <row r="173" spans="1:41">
      <c r="A173" s="10">
        <v>164</v>
      </c>
      <c r="B173" t="s">
        <v>407</v>
      </c>
      <c r="C173" s="12">
        <v>43066</v>
      </c>
      <c r="F173">
        <v>1</v>
      </c>
      <c r="L173">
        <v>1</v>
      </c>
      <c r="O173" s="11">
        <v>0</v>
      </c>
      <c r="AB173">
        <v>0</v>
      </c>
      <c r="AO173">
        <v>0</v>
      </c>
    </row>
    <row r="174" spans="1:41">
      <c r="A174" s="10">
        <v>165</v>
      </c>
      <c r="B174" t="s">
        <v>408</v>
      </c>
      <c r="C174" s="12">
        <v>43067</v>
      </c>
      <c r="F174">
        <v>1</v>
      </c>
      <c r="L174">
        <v>1</v>
      </c>
      <c r="O174" s="11">
        <v>0</v>
      </c>
      <c r="AB174">
        <v>0</v>
      </c>
      <c r="AO174">
        <v>0</v>
      </c>
    </row>
    <row r="175" spans="1:41">
      <c r="A175" s="10">
        <v>166</v>
      </c>
      <c r="B175" t="s">
        <v>409</v>
      </c>
      <c r="C175" s="12">
        <v>43080</v>
      </c>
      <c r="D175">
        <v>1</v>
      </c>
      <c r="K175">
        <v>1</v>
      </c>
      <c r="O175" s="11">
        <v>2</v>
      </c>
      <c r="R175">
        <v>2</v>
      </c>
      <c r="X175">
        <v>1</v>
      </c>
      <c r="Y175">
        <v>1</v>
      </c>
      <c r="AB175">
        <v>0</v>
      </c>
      <c r="AO175">
        <v>0</v>
      </c>
    </row>
    <row r="176" spans="1:41">
      <c r="A176" s="10">
        <v>167</v>
      </c>
      <c r="B176" t="s">
        <v>410</v>
      </c>
      <c r="C176" s="12">
        <v>43145</v>
      </c>
      <c r="F176">
        <v>1</v>
      </c>
      <c r="K176">
        <v>1</v>
      </c>
      <c r="O176" s="11">
        <v>0</v>
      </c>
      <c r="AB176">
        <v>0</v>
      </c>
      <c r="AO176">
        <v>0</v>
      </c>
    </row>
    <row r="177" spans="1:41">
      <c r="A177" s="10">
        <v>168</v>
      </c>
      <c r="B177" t="s">
        <v>411</v>
      </c>
      <c r="C177" s="12">
        <v>43172</v>
      </c>
      <c r="I177">
        <v>1</v>
      </c>
      <c r="K177">
        <v>1</v>
      </c>
      <c r="O177" s="11">
        <v>0</v>
      </c>
      <c r="AB177">
        <v>0</v>
      </c>
      <c r="AO177">
        <v>0</v>
      </c>
    </row>
    <row r="178" spans="1:41">
      <c r="A178" s="10">
        <v>169</v>
      </c>
      <c r="B178" t="s">
        <v>412</v>
      </c>
      <c r="C178" s="12">
        <v>43208</v>
      </c>
      <c r="D178">
        <v>1</v>
      </c>
      <c r="L178">
        <v>1</v>
      </c>
      <c r="O178" s="11">
        <v>1</v>
      </c>
      <c r="R178">
        <v>1</v>
      </c>
      <c r="X178">
        <v>1</v>
      </c>
      <c r="AA178" t="s">
        <v>197</v>
      </c>
      <c r="AB178">
        <v>0</v>
      </c>
      <c r="AO178">
        <v>0</v>
      </c>
    </row>
    <row r="179" spans="1:41">
      <c r="A179" s="10">
        <v>170</v>
      </c>
      <c r="B179" t="s">
        <v>413</v>
      </c>
      <c r="C179" s="12">
        <v>43237</v>
      </c>
      <c r="D179">
        <v>1</v>
      </c>
      <c r="K179">
        <v>1</v>
      </c>
      <c r="O179" s="11">
        <v>3</v>
      </c>
      <c r="P179">
        <v>2</v>
      </c>
      <c r="R179">
        <v>1</v>
      </c>
      <c r="X179">
        <v>1</v>
      </c>
      <c r="Y179">
        <v>2</v>
      </c>
      <c r="AB179">
        <v>0</v>
      </c>
      <c r="AO179">
        <v>0</v>
      </c>
    </row>
    <row r="180" spans="1:41">
      <c r="A180" s="10">
        <v>171</v>
      </c>
      <c r="B180" t="s">
        <v>414</v>
      </c>
      <c r="C180" s="12">
        <v>43238</v>
      </c>
      <c r="D180">
        <v>1</v>
      </c>
      <c r="K180">
        <v>1</v>
      </c>
      <c r="O180" s="11">
        <v>1</v>
      </c>
      <c r="Q180">
        <v>1</v>
      </c>
      <c r="X180">
        <v>1</v>
      </c>
      <c r="AB180">
        <v>0</v>
      </c>
      <c r="AO180">
        <v>0</v>
      </c>
    </row>
    <row r="181" spans="1:41">
      <c r="A181" s="10">
        <v>172</v>
      </c>
      <c r="B181" t="s">
        <v>416</v>
      </c>
      <c r="C181" s="12">
        <v>43285</v>
      </c>
      <c r="F181">
        <v>1</v>
      </c>
      <c r="M181">
        <v>1</v>
      </c>
      <c r="O181" s="11">
        <v>0</v>
      </c>
      <c r="AB181">
        <v>0</v>
      </c>
      <c r="AO181">
        <v>0</v>
      </c>
    </row>
    <row r="182" spans="1:41">
      <c r="A182" s="10">
        <v>173</v>
      </c>
      <c r="B182" t="s">
        <v>417</v>
      </c>
      <c r="C182" s="12">
        <v>43286</v>
      </c>
      <c r="D182">
        <v>1</v>
      </c>
      <c r="K182">
        <v>1</v>
      </c>
      <c r="O182" s="11">
        <v>2</v>
      </c>
      <c r="R182">
        <v>2</v>
      </c>
      <c r="X182">
        <v>2</v>
      </c>
      <c r="AB182">
        <v>0</v>
      </c>
      <c r="AO182">
        <v>0</v>
      </c>
    </row>
    <row r="183" spans="1:41">
      <c r="A183" s="10">
        <v>174</v>
      </c>
      <c r="B183" t="s">
        <v>418</v>
      </c>
      <c r="C183" s="12">
        <v>43293</v>
      </c>
      <c r="F183">
        <v>1</v>
      </c>
      <c r="L183">
        <v>1</v>
      </c>
      <c r="O183" s="11">
        <v>0</v>
      </c>
      <c r="AB183">
        <v>0</v>
      </c>
      <c r="AO183">
        <v>0</v>
      </c>
    </row>
    <row r="184" spans="1:41">
      <c r="A184" s="10">
        <v>175</v>
      </c>
      <c r="B184" t="s">
        <v>419</v>
      </c>
      <c r="C184" s="12">
        <v>43332</v>
      </c>
      <c r="D184">
        <v>1</v>
      </c>
      <c r="L184">
        <v>1</v>
      </c>
      <c r="O184" s="11">
        <v>1</v>
      </c>
      <c r="W184">
        <v>1</v>
      </c>
      <c r="X184">
        <v>1</v>
      </c>
      <c r="AB184">
        <v>0</v>
      </c>
      <c r="AO184">
        <v>0</v>
      </c>
    </row>
    <row r="185" spans="1:41">
      <c r="A185" s="10">
        <v>176</v>
      </c>
      <c r="B185" t="s">
        <v>420</v>
      </c>
      <c r="C185" s="12">
        <v>43355</v>
      </c>
      <c r="F185">
        <v>1</v>
      </c>
      <c r="K185">
        <v>1</v>
      </c>
      <c r="O185" s="11">
        <v>0</v>
      </c>
      <c r="AB185">
        <v>0</v>
      </c>
      <c r="AO185">
        <v>0</v>
      </c>
    </row>
    <row r="186" spans="1:41">
      <c r="A186" s="10">
        <v>177</v>
      </c>
      <c r="B186" t="s">
        <v>421</v>
      </c>
      <c r="C186" s="12">
        <v>43371</v>
      </c>
      <c r="I186">
        <v>1</v>
      </c>
      <c r="K186">
        <v>1</v>
      </c>
      <c r="O186" s="11">
        <v>0</v>
      </c>
      <c r="AB186">
        <v>0</v>
      </c>
      <c r="AO186">
        <v>0</v>
      </c>
    </row>
    <row r="187" spans="1:41">
      <c r="A187" s="10">
        <v>178</v>
      </c>
      <c r="B187" t="s">
        <v>422</v>
      </c>
      <c r="C187" s="12">
        <v>43385</v>
      </c>
      <c r="F187">
        <v>1</v>
      </c>
      <c r="M187">
        <v>1</v>
      </c>
      <c r="O187" s="11">
        <v>0</v>
      </c>
      <c r="AB187">
        <v>0</v>
      </c>
      <c r="AO187">
        <v>0</v>
      </c>
    </row>
    <row r="188" spans="1:41">
      <c r="A188" s="10">
        <v>179</v>
      </c>
      <c r="B188" t="s">
        <v>423</v>
      </c>
      <c r="C188" s="12">
        <v>43395</v>
      </c>
      <c r="E188">
        <v>1</v>
      </c>
      <c r="M188">
        <v>1</v>
      </c>
      <c r="O188" s="11">
        <v>0</v>
      </c>
      <c r="AB188">
        <v>2</v>
      </c>
      <c r="AC188">
        <v>1</v>
      </c>
      <c r="AF188">
        <v>1</v>
      </c>
      <c r="AK188">
        <v>2</v>
      </c>
      <c r="AO188">
        <v>0</v>
      </c>
    </row>
    <row r="189" spans="1:41">
      <c r="A189" s="10">
        <v>180</v>
      </c>
      <c r="B189" t="s">
        <v>424</v>
      </c>
      <c r="C189" s="12">
        <v>43404</v>
      </c>
      <c r="D189">
        <v>1</v>
      </c>
      <c r="K189">
        <v>1</v>
      </c>
      <c r="O189" s="11">
        <v>1</v>
      </c>
      <c r="P189">
        <v>1</v>
      </c>
      <c r="X189">
        <v>1</v>
      </c>
      <c r="AB189">
        <v>0</v>
      </c>
      <c r="AO189">
        <v>0</v>
      </c>
    </row>
    <row r="190" spans="1:41">
      <c r="A190" s="10">
        <v>181</v>
      </c>
      <c r="B190" t="s">
        <v>425</v>
      </c>
      <c r="C190" s="12">
        <v>43433</v>
      </c>
      <c r="E190">
        <v>1</v>
      </c>
      <c r="K190">
        <v>1</v>
      </c>
      <c r="O190" s="11">
        <v>0</v>
      </c>
      <c r="AB190">
        <v>1</v>
      </c>
      <c r="AG190">
        <v>1</v>
      </c>
      <c r="AL190">
        <v>1</v>
      </c>
      <c r="AO190">
        <v>0</v>
      </c>
    </row>
    <row r="191" spans="1:41">
      <c r="A191" s="10">
        <v>182</v>
      </c>
      <c r="B191" t="s">
        <v>426</v>
      </c>
      <c r="C191" s="12">
        <v>43479</v>
      </c>
      <c r="F191">
        <v>1</v>
      </c>
      <c r="L191">
        <v>1</v>
      </c>
      <c r="O191" s="11">
        <v>0</v>
      </c>
      <c r="AB191">
        <v>0</v>
      </c>
      <c r="AO191">
        <v>0</v>
      </c>
    </row>
    <row r="192" spans="1:41" s="21" customFormat="1">
      <c r="A192" s="1" t="s">
        <v>0</v>
      </c>
      <c r="B192" s="1" t="s">
        <v>1</v>
      </c>
      <c r="C192" s="5" t="s">
        <v>2</v>
      </c>
      <c r="D192" s="21" t="s">
        <v>4</v>
      </c>
      <c r="E192" s="21" t="s">
        <v>5</v>
      </c>
      <c r="F192" s="21" t="s">
        <v>3</v>
      </c>
      <c r="G192" s="21" t="s">
        <v>9</v>
      </c>
      <c r="H192" s="21" t="s">
        <v>6</v>
      </c>
      <c r="I192" s="21" t="s">
        <v>89</v>
      </c>
      <c r="J192" s="5"/>
      <c r="K192" s="21" t="s">
        <v>7</v>
      </c>
      <c r="L192" s="21" t="s">
        <v>8</v>
      </c>
      <c r="M192" s="21" t="s">
        <v>31</v>
      </c>
      <c r="N192" s="5"/>
      <c r="O192" s="5" t="s">
        <v>21</v>
      </c>
      <c r="P192" s="5" t="s">
        <v>13</v>
      </c>
      <c r="Q192" s="6" t="s">
        <v>14</v>
      </c>
      <c r="R192" s="6" t="s">
        <v>15</v>
      </c>
      <c r="S192" s="6" t="s">
        <v>91</v>
      </c>
      <c r="T192" s="6" t="s">
        <v>20</v>
      </c>
      <c r="U192" s="6" t="s">
        <v>12</v>
      </c>
      <c r="V192" s="1" t="s">
        <v>16</v>
      </c>
      <c r="W192" s="1" t="s">
        <v>17</v>
      </c>
      <c r="X192" s="1" t="s">
        <v>69</v>
      </c>
      <c r="Y192" s="1" t="s">
        <v>71</v>
      </c>
      <c r="Z192" s="1" t="s">
        <v>70</v>
      </c>
      <c r="AA192" s="1"/>
      <c r="AB192" s="1" t="s">
        <v>21</v>
      </c>
      <c r="AC192" s="5" t="s">
        <v>13</v>
      </c>
      <c r="AD192" s="6" t="s">
        <v>14</v>
      </c>
      <c r="AE192" s="6" t="s">
        <v>15</v>
      </c>
      <c r="AF192" s="6" t="s">
        <v>91</v>
      </c>
      <c r="AG192" s="6" t="s">
        <v>20</v>
      </c>
      <c r="AH192" s="6" t="s">
        <v>12</v>
      </c>
      <c r="AI192" s="1" t="s">
        <v>16</v>
      </c>
      <c r="AJ192" s="1" t="s">
        <v>17</v>
      </c>
      <c r="AK192" s="1" t="s">
        <v>69</v>
      </c>
      <c r="AL192" s="1" t="s">
        <v>71</v>
      </c>
      <c r="AM192" s="1" t="s">
        <v>70</v>
      </c>
      <c r="AO192" s="1" t="s">
        <v>184</v>
      </c>
    </row>
    <row r="193" spans="1:41">
      <c r="A193" s="10">
        <v>183</v>
      </c>
      <c r="B193" t="s">
        <v>427</v>
      </c>
      <c r="C193" s="12">
        <v>43487</v>
      </c>
      <c r="F193">
        <v>1</v>
      </c>
      <c r="K193">
        <v>1</v>
      </c>
      <c r="O193" s="11">
        <v>0</v>
      </c>
      <c r="AB193">
        <v>0</v>
      </c>
      <c r="AO193">
        <v>0</v>
      </c>
    </row>
    <row r="194" spans="1:41">
      <c r="A194" s="10">
        <v>184</v>
      </c>
      <c r="B194" t="s">
        <v>428</v>
      </c>
      <c r="C194" s="12">
        <v>43494</v>
      </c>
      <c r="F194">
        <v>1</v>
      </c>
      <c r="L194">
        <v>1</v>
      </c>
      <c r="O194" s="11">
        <v>0</v>
      </c>
      <c r="AB194">
        <v>0</v>
      </c>
      <c r="AO194">
        <v>0</v>
      </c>
    </row>
    <row r="195" spans="1:41">
      <c r="A195" s="10">
        <v>185</v>
      </c>
      <c r="B195" t="s">
        <v>429</v>
      </c>
      <c r="C195" s="12">
        <v>43496</v>
      </c>
      <c r="F195">
        <v>1</v>
      </c>
      <c r="K195">
        <v>1</v>
      </c>
      <c r="O195" s="11">
        <v>0</v>
      </c>
      <c r="AB195">
        <v>0</v>
      </c>
      <c r="AO195">
        <v>0</v>
      </c>
    </row>
    <row r="196" spans="1:41">
      <c r="A196" s="10">
        <v>186</v>
      </c>
      <c r="B196" t="s">
        <v>430</v>
      </c>
      <c r="C196" s="12">
        <v>43501</v>
      </c>
      <c r="F196">
        <v>1</v>
      </c>
      <c r="K196">
        <v>1</v>
      </c>
      <c r="O196" s="11">
        <v>0</v>
      </c>
      <c r="AB196">
        <v>0</v>
      </c>
      <c r="AO196">
        <v>0</v>
      </c>
    </row>
    <row r="197" spans="1:41">
      <c r="A197" s="10">
        <v>187</v>
      </c>
      <c r="B197" t="s">
        <v>431</v>
      </c>
      <c r="C197" s="12">
        <v>43504</v>
      </c>
      <c r="F197">
        <v>1</v>
      </c>
      <c r="L197">
        <v>1</v>
      </c>
      <c r="O197" s="11">
        <v>0</v>
      </c>
      <c r="AB197">
        <v>0</v>
      </c>
      <c r="AO197">
        <v>0</v>
      </c>
    </row>
    <row r="198" spans="1:41">
      <c r="A198" s="10">
        <v>188</v>
      </c>
      <c r="B198" t="s">
        <v>432</v>
      </c>
      <c r="C198" s="12">
        <v>43530</v>
      </c>
      <c r="F198">
        <v>1</v>
      </c>
      <c r="L198">
        <v>1</v>
      </c>
      <c r="O198" s="11">
        <v>0</v>
      </c>
      <c r="AB198">
        <v>0</v>
      </c>
      <c r="AO198">
        <v>0</v>
      </c>
    </row>
    <row r="199" spans="1:41">
      <c r="A199" s="10">
        <v>189</v>
      </c>
      <c r="B199" t="s">
        <v>433</v>
      </c>
      <c r="C199" s="12">
        <v>43558</v>
      </c>
      <c r="I199">
        <v>1</v>
      </c>
      <c r="L199">
        <v>1</v>
      </c>
      <c r="O199" s="11">
        <v>0</v>
      </c>
      <c r="AB199">
        <v>0</v>
      </c>
      <c r="AO199">
        <v>0</v>
      </c>
    </row>
    <row r="200" spans="1:41">
      <c r="A200" s="10">
        <v>190</v>
      </c>
      <c r="B200" t="s">
        <v>434</v>
      </c>
      <c r="C200" s="12">
        <v>43565</v>
      </c>
      <c r="I200">
        <v>1</v>
      </c>
      <c r="K200">
        <v>1</v>
      </c>
      <c r="O200" s="11">
        <v>0</v>
      </c>
      <c r="AB200">
        <v>0</v>
      </c>
      <c r="AO200">
        <v>0</v>
      </c>
    </row>
    <row r="201" spans="1:41">
      <c r="A201" s="10">
        <v>191</v>
      </c>
      <c r="B201" t="s">
        <v>436</v>
      </c>
      <c r="C201" s="12">
        <v>43602</v>
      </c>
      <c r="F201">
        <v>1</v>
      </c>
      <c r="K201">
        <v>1</v>
      </c>
      <c r="O201" s="11">
        <v>0</v>
      </c>
      <c r="AB201">
        <v>0</v>
      </c>
      <c r="AO201">
        <v>0</v>
      </c>
    </row>
    <row r="202" spans="1:41">
      <c r="A202" s="10">
        <v>192</v>
      </c>
      <c r="B202" t="s">
        <v>437</v>
      </c>
      <c r="C202" s="12">
        <v>43607</v>
      </c>
      <c r="F202">
        <v>1</v>
      </c>
      <c r="K202">
        <v>1</v>
      </c>
      <c r="O202" s="11">
        <v>0</v>
      </c>
      <c r="AB202">
        <v>0</v>
      </c>
      <c r="AO202">
        <v>0</v>
      </c>
    </row>
    <row r="203" spans="1:41">
      <c r="A203" s="10">
        <v>193</v>
      </c>
      <c r="B203" t="s">
        <v>415</v>
      </c>
      <c r="C203" s="12">
        <v>43612</v>
      </c>
      <c r="D203">
        <v>1</v>
      </c>
      <c r="K203">
        <v>1</v>
      </c>
      <c r="O203" s="11">
        <v>1</v>
      </c>
      <c r="S203">
        <v>1</v>
      </c>
      <c r="Y203">
        <v>1</v>
      </c>
      <c r="AB203">
        <v>0</v>
      </c>
      <c r="AO203">
        <v>0</v>
      </c>
    </row>
    <row r="204" spans="1:41">
      <c r="A204" s="10">
        <v>194</v>
      </c>
      <c r="B204" t="s">
        <v>438</v>
      </c>
      <c r="C204" s="12">
        <v>43619</v>
      </c>
      <c r="F204">
        <v>1</v>
      </c>
      <c r="K204">
        <v>1</v>
      </c>
      <c r="O204" s="11">
        <v>0</v>
      </c>
      <c r="AB204">
        <v>0</v>
      </c>
      <c r="AO204">
        <v>0</v>
      </c>
    </row>
    <row r="205" spans="1:41">
      <c r="A205" s="10">
        <v>195</v>
      </c>
      <c r="B205" t="s">
        <v>439</v>
      </c>
      <c r="C205" s="12">
        <v>43634</v>
      </c>
      <c r="D205">
        <v>1</v>
      </c>
      <c r="L205">
        <v>1</v>
      </c>
      <c r="O205" s="11">
        <v>1</v>
      </c>
      <c r="T205">
        <v>1</v>
      </c>
      <c r="X205">
        <v>1</v>
      </c>
      <c r="AB205">
        <v>0</v>
      </c>
      <c r="AO205">
        <v>0</v>
      </c>
    </row>
    <row r="206" spans="1:41">
      <c r="A206" s="10">
        <v>196</v>
      </c>
      <c r="B206" t="s">
        <v>440</v>
      </c>
      <c r="C206" s="12">
        <v>43636</v>
      </c>
      <c r="F206">
        <v>1</v>
      </c>
      <c r="M206">
        <v>1</v>
      </c>
      <c r="O206" s="11">
        <v>0</v>
      </c>
      <c r="AB206">
        <v>0</v>
      </c>
      <c r="AO206">
        <v>0</v>
      </c>
    </row>
    <row r="207" spans="1:41">
      <c r="A207" s="10">
        <v>197</v>
      </c>
      <c r="B207" t="s">
        <v>441</v>
      </c>
      <c r="C207" s="12">
        <v>43654</v>
      </c>
      <c r="D207">
        <v>1</v>
      </c>
      <c r="K207">
        <v>1</v>
      </c>
      <c r="O207" s="11">
        <v>1</v>
      </c>
      <c r="P207">
        <v>1</v>
      </c>
      <c r="X207">
        <v>1</v>
      </c>
      <c r="AB207">
        <v>0</v>
      </c>
      <c r="AO207">
        <v>0</v>
      </c>
    </row>
    <row r="208" spans="1:41">
      <c r="A208" s="10">
        <v>198</v>
      </c>
      <c r="B208" t="s">
        <v>435</v>
      </c>
      <c r="C208" s="12">
        <v>43671</v>
      </c>
      <c r="F208">
        <v>1</v>
      </c>
      <c r="K208">
        <v>1</v>
      </c>
      <c r="O208" s="11">
        <v>0</v>
      </c>
      <c r="AB208">
        <v>0</v>
      </c>
      <c r="AO208">
        <v>0</v>
      </c>
    </row>
    <row r="209" spans="1:41">
      <c r="A209" s="10">
        <v>199</v>
      </c>
      <c r="B209" t="s">
        <v>442</v>
      </c>
      <c r="C209" s="13" t="s">
        <v>228</v>
      </c>
      <c r="F209">
        <v>1</v>
      </c>
      <c r="L209">
        <v>1</v>
      </c>
      <c r="O209" s="11">
        <v>0</v>
      </c>
      <c r="AB209">
        <v>0</v>
      </c>
      <c r="AO209">
        <v>0</v>
      </c>
    </row>
    <row r="210" spans="1:41">
      <c r="A210" s="10">
        <v>200</v>
      </c>
      <c r="B210" t="s">
        <v>443</v>
      </c>
      <c r="C210" s="12">
        <v>43683</v>
      </c>
      <c r="F210">
        <v>1</v>
      </c>
      <c r="M210">
        <v>1</v>
      </c>
      <c r="O210" s="11">
        <v>0</v>
      </c>
      <c r="AB210">
        <v>0</v>
      </c>
      <c r="AO210">
        <v>0</v>
      </c>
    </row>
    <row r="211" spans="1:41">
      <c r="A211" s="10">
        <v>201</v>
      </c>
      <c r="B211" t="s">
        <v>444</v>
      </c>
      <c r="C211" s="12">
        <v>43756</v>
      </c>
      <c r="F211">
        <v>1</v>
      </c>
      <c r="M211">
        <v>1</v>
      </c>
      <c r="O211" s="11">
        <v>0</v>
      </c>
      <c r="AB211">
        <v>0</v>
      </c>
      <c r="AO211">
        <v>0</v>
      </c>
    </row>
    <row r="212" spans="1:41">
      <c r="A212" s="10">
        <v>202</v>
      </c>
      <c r="B212" t="s">
        <v>445</v>
      </c>
      <c r="C212" s="12">
        <v>43760</v>
      </c>
      <c r="F212">
        <v>1</v>
      </c>
      <c r="K212">
        <v>1</v>
      </c>
      <c r="O212" s="11">
        <v>0</v>
      </c>
      <c r="AB212">
        <v>0</v>
      </c>
      <c r="AO212">
        <v>0</v>
      </c>
    </row>
    <row r="213" spans="1:41">
      <c r="A213" s="10">
        <v>203</v>
      </c>
      <c r="B213" t="s">
        <v>446</v>
      </c>
      <c r="C213" s="12">
        <v>43767</v>
      </c>
      <c r="I213">
        <v>1</v>
      </c>
      <c r="K213">
        <v>1</v>
      </c>
      <c r="O213" s="11">
        <v>0</v>
      </c>
      <c r="AB213">
        <v>0</v>
      </c>
      <c r="AO213">
        <v>0</v>
      </c>
    </row>
    <row r="214" spans="1:41">
      <c r="A214" s="10">
        <v>204</v>
      </c>
      <c r="B214" t="s">
        <v>447</v>
      </c>
      <c r="C214" s="12">
        <v>43768</v>
      </c>
      <c r="F214">
        <v>1</v>
      </c>
      <c r="K214">
        <v>1</v>
      </c>
      <c r="O214" s="11">
        <v>0</v>
      </c>
      <c r="AB214">
        <v>0</v>
      </c>
      <c r="AO214">
        <v>0</v>
      </c>
    </row>
    <row r="215" spans="1:41" s="16" customFormat="1">
      <c r="A215" s="15">
        <v>205</v>
      </c>
      <c r="B215" s="16" t="s">
        <v>448</v>
      </c>
      <c r="C215" s="19">
        <v>43775</v>
      </c>
      <c r="D215" s="16">
        <v>1</v>
      </c>
      <c r="I215" s="16">
        <v>1</v>
      </c>
      <c r="K215" s="16">
        <v>1</v>
      </c>
      <c r="O215" s="18">
        <v>1</v>
      </c>
      <c r="P215" s="16">
        <v>1</v>
      </c>
      <c r="X215" s="16">
        <v>1</v>
      </c>
      <c r="AB215" s="16">
        <v>0</v>
      </c>
      <c r="AO215" s="16">
        <v>0</v>
      </c>
    </row>
    <row r="216" spans="1:41">
      <c r="A216" s="10">
        <v>206</v>
      </c>
      <c r="B216" t="s">
        <v>449</v>
      </c>
      <c r="C216" s="12">
        <v>43788</v>
      </c>
      <c r="F216">
        <v>1</v>
      </c>
      <c r="K216">
        <v>1</v>
      </c>
      <c r="O216" s="11">
        <v>0</v>
      </c>
      <c r="AB216">
        <v>0</v>
      </c>
      <c r="AO216">
        <v>0</v>
      </c>
    </row>
    <row r="217" spans="1:41">
      <c r="A217" s="10"/>
    </row>
    <row r="218" spans="1:41">
      <c r="D218">
        <f t="shared" ref="D218:H218" si="0">SUM(D3:D216)</f>
        <v>29</v>
      </c>
      <c r="E218">
        <f t="shared" si="0"/>
        <v>9</v>
      </c>
      <c r="F218">
        <f t="shared" si="0"/>
        <v>100</v>
      </c>
      <c r="G218">
        <f t="shared" si="0"/>
        <v>1</v>
      </c>
      <c r="H218">
        <f t="shared" si="0"/>
        <v>5</v>
      </c>
      <c r="I218">
        <f>SUM(I3:I216)</f>
        <v>74</v>
      </c>
      <c r="K218">
        <f>SUM(K3:K216)</f>
        <v>107</v>
      </c>
      <c r="L218">
        <f>SUM(L3:L216)</f>
        <v>69</v>
      </c>
      <c r="M218">
        <f>SUM(M3:M216)</f>
        <v>30</v>
      </c>
    </row>
    <row r="219" spans="1:41">
      <c r="E219" s="14" t="s">
        <v>268</v>
      </c>
      <c r="I219" t="s">
        <v>251</v>
      </c>
    </row>
    <row r="220" spans="1:41">
      <c r="B220" s="14" t="s">
        <v>236</v>
      </c>
      <c r="C220" s="13">
        <f>SUM(F3,F10,F43,F45,F49,F50,F51,F52,F60,F65,F68,F69,F80,F83,F91,F97,F102,F103,F106,F111,F122,F123,F126,F146,F147,F148,F149,F152,F154,F158,F166,F176,F185,F193,F195,F196,F201,F202,F204,F208,F212,F214,F216)</f>
        <v>43</v>
      </c>
      <c r="D220" s="20">
        <f>C220/F218</f>
        <v>0.43</v>
      </c>
      <c r="I220">
        <v>62</v>
      </c>
    </row>
    <row r="221" spans="1:41">
      <c r="B221" s="14" t="s">
        <v>237</v>
      </c>
      <c r="C221" s="13">
        <f>SUM(F6,F7,F12,F22,F27,F28,F37,F41,F42,F58,F61,F66,F75,F85,F95,F104,F105,F109,F112,F113,F118,F119,F120,F124,F128,F131,F132,F133,F139,F141,F142,F151,F173,F174,F183,F191,F194,F197,F198,F209)</f>
        <v>40</v>
      </c>
      <c r="D221" s="20">
        <f>C221/F218</f>
        <v>0.4</v>
      </c>
    </row>
    <row r="222" spans="1:41">
      <c r="B222" s="14" t="s">
        <v>238</v>
      </c>
      <c r="C222" s="13">
        <f>SUM(F21,F25,F26,F54,F72,F77,F78,F96,F125,F164,F165,F172,F181,F187,F206,F210,F211)</f>
        <v>17</v>
      </c>
      <c r="D222" s="20">
        <f>C222/F218</f>
        <v>0.17</v>
      </c>
    </row>
    <row r="223" spans="1:41">
      <c r="D223" s="20"/>
    </row>
    <row r="224" spans="1:41">
      <c r="B224" s="14" t="s">
        <v>239</v>
      </c>
      <c r="C224" s="13">
        <f>SUM(D14,D23,D38,D39,D47,D48,D82,D100,D116,D153,D156,D175,D179,D180,D182,D189,D203,D207,D215)</f>
        <v>19</v>
      </c>
      <c r="D224" s="26">
        <f>C224/D218</f>
        <v>0.65517241379310343</v>
      </c>
      <c r="E224">
        <v>16</v>
      </c>
      <c r="F224" s="26">
        <f>E224/24</f>
        <v>0.66666666666666663</v>
      </c>
      <c r="I224" s="14" t="s">
        <v>450</v>
      </c>
      <c r="J224">
        <v>79</v>
      </c>
    </row>
    <row r="225" spans="1:10">
      <c r="B225" s="14" t="s">
        <v>240</v>
      </c>
      <c r="C225" s="13">
        <f>SUM(D33,D140,D144,D178,D184,D205)</f>
        <v>6</v>
      </c>
      <c r="D225" s="26">
        <f>C225/D218</f>
        <v>0.20689655172413793</v>
      </c>
      <c r="E225">
        <v>5</v>
      </c>
      <c r="F225" s="26">
        <f>E225/24</f>
        <v>0.20833333333333334</v>
      </c>
      <c r="I225" s="14" t="s">
        <v>451</v>
      </c>
      <c r="J225">
        <v>93</v>
      </c>
    </row>
    <row r="226" spans="1:10">
      <c r="B226" s="14" t="s">
        <v>241</v>
      </c>
      <c r="C226" s="13">
        <f>SUM(D46,D86,D87,D150)</f>
        <v>4</v>
      </c>
      <c r="D226" s="26">
        <f>C226/D218</f>
        <v>0.13793103448275862</v>
      </c>
      <c r="E226">
        <v>3</v>
      </c>
      <c r="F226" s="26">
        <f>E226/24</f>
        <v>0.125</v>
      </c>
      <c r="I226" s="14" t="s">
        <v>452</v>
      </c>
      <c r="J226">
        <v>25</v>
      </c>
    </row>
    <row r="227" spans="1:10">
      <c r="D227" s="20"/>
      <c r="I227" s="14" t="s">
        <v>480</v>
      </c>
      <c r="J227">
        <v>9</v>
      </c>
    </row>
    <row r="228" spans="1:10">
      <c r="B228" s="14" t="s">
        <v>242</v>
      </c>
      <c r="C228" s="13">
        <f>SUM(E11,E62,E110,E117,E190)</f>
        <v>5</v>
      </c>
      <c r="D228" s="20">
        <f>C228/E218</f>
        <v>0.55555555555555558</v>
      </c>
      <c r="E228">
        <v>2</v>
      </c>
      <c r="F228" s="20">
        <f>E228/4</f>
        <v>0.5</v>
      </c>
      <c r="J228">
        <f>SUM(J224:J227)</f>
        <v>206</v>
      </c>
    </row>
    <row r="229" spans="1:10">
      <c r="B229" s="14" t="s">
        <v>243</v>
      </c>
      <c r="C229" s="13">
        <f>SUM(E64,E134)</f>
        <v>2</v>
      </c>
      <c r="D229" s="20">
        <f>C229/E218</f>
        <v>0.22222222222222221</v>
      </c>
      <c r="E229">
        <v>0</v>
      </c>
      <c r="F229" s="20">
        <f>E229/4</f>
        <v>0</v>
      </c>
    </row>
    <row r="230" spans="1:10">
      <c r="B230" s="14" t="s">
        <v>244</v>
      </c>
      <c r="C230" s="13">
        <f>SUM(E157,E188)</f>
        <v>2</v>
      </c>
      <c r="D230" s="20">
        <f>C230/E218</f>
        <v>0.22222222222222221</v>
      </c>
      <c r="E230">
        <v>2</v>
      </c>
      <c r="F230" s="20">
        <f>E230/4</f>
        <v>0.5</v>
      </c>
    </row>
    <row r="231" spans="1:10">
      <c r="D231" s="20"/>
    </row>
    <row r="232" spans="1:10">
      <c r="B232" s="14" t="s">
        <v>245</v>
      </c>
      <c r="C232" s="13">
        <v>0</v>
      </c>
      <c r="D232" s="20">
        <f>C232/G218</f>
        <v>0</v>
      </c>
    </row>
    <row r="233" spans="1:10">
      <c r="B233" s="14" t="s">
        <v>246</v>
      </c>
      <c r="C233" s="13">
        <v>1</v>
      </c>
      <c r="D233" s="20">
        <f>C233/G218</f>
        <v>1</v>
      </c>
    </row>
    <row r="234" spans="1:10">
      <c r="B234" s="14" t="s">
        <v>247</v>
      </c>
      <c r="C234" s="13">
        <v>0</v>
      </c>
      <c r="D234" s="20">
        <f>C234/G218</f>
        <v>0</v>
      </c>
    </row>
    <row r="235" spans="1:10">
      <c r="D235" s="20"/>
    </row>
    <row r="236" spans="1:10">
      <c r="B236" s="14" t="s">
        <v>252</v>
      </c>
      <c r="C236" s="13">
        <f>SUM(H84,H137)</f>
        <v>2</v>
      </c>
      <c r="D236" s="20">
        <f>C236/H218</f>
        <v>0.4</v>
      </c>
      <c r="E236">
        <v>0</v>
      </c>
      <c r="F236" s="20">
        <f>E236/4</f>
        <v>0</v>
      </c>
    </row>
    <row r="237" spans="1:10">
      <c r="B237" s="14" t="s">
        <v>253</v>
      </c>
      <c r="C237" s="13">
        <f>SUM(H4,H129,H168)</f>
        <v>3</v>
      </c>
      <c r="D237" s="20">
        <f>C237/H218</f>
        <v>0.6</v>
      </c>
      <c r="E237">
        <v>3</v>
      </c>
      <c r="F237" s="20">
        <f>E237/3</f>
        <v>1</v>
      </c>
    </row>
    <row r="238" spans="1:10">
      <c r="B238" s="14" t="s">
        <v>254</v>
      </c>
      <c r="C238" s="13">
        <v>0</v>
      </c>
      <c r="D238" s="20">
        <f>C238/H218</f>
        <v>0</v>
      </c>
      <c r="E238">
        <v>0</v>
      </c>
      <c r="F238" s="20">
        <f>E238/4</f>
        <v>0</v>
      </c>
    </row>
    <row r="239" spans="1:10">
      <c r="D239" s="20"/>
    </row>
    <row r="240" spans="1:10">
      <c r="A240" t="s">
        <v>256</v>
      </c>
      <c r="B240" s="14" t="s">
        <v>248</v>
      </c>
      <c r="C240" s="13">
        <f>SUM(I5,I8,I9,I15,I16,I24,I30,I31,I35,I40,I44,I55,I56,I59,I67,I70,I71,I73,I76,I79,I81,I88,I89,I93,I107,I108,I121,I136,I143,I159,I160,I162,I163,I170,I177,I186,I200,I213)</f>
        <v>38</v>
      </c>
      <c r="D240" s="26">
        <f>C240/I220</f>
        <v>0.61290322580645162</v>
      </c>
    </row>
    <row r="241" spans="2:4">
      <c r="B241" s="14" t="s">
        <v>249</v>
      </c>
      <c r="C241" s="13">
        <f>SUM(I19,I20,I29,I34,I53,I74,I90,I92,I98,I101,I114,I130,I145,I155,I169,I171,I199)</f>
        <v>17</v>
      </c>
      <c r="D241" s="26">
        <f>C241/I220</f>
        <v>0.27419354838709675</v>
      </c>
    </row>
    <row r="242" spans="2:4">
      <c r="B242" s="14" t="s">
        <v>250</v>
      </c>
      <c r="C242" s="13">
        <f>SUM(I13,I18,I36,I57,I99,I115,I135)</f>
        <v>7</v>
      </c>
      <c r="D242" s="26">
        <f>C242/I220</f>
        <v>0.11290322580645161</v>
      </c>
    </row>
    <row r="243" spans="2:4">
      <c r="D243" s="20"/>
    </row>
    <row r="244" spans="2:4">
      <c r="B244" s="14" t="s">
        <v>255</v>
      </c>
      <c r="C244" s="13">
        <v>3</v>
      </c>
      <c r="D244" s="20">
        <f>C244/5</f>
        <v>0.6</v>
      </c>
    </row>
    <row r="245" spans="2:4">
      <c r="B245" s="14" t="s">
        <v>258</v>
      </c>
      <c r="C245" s="13">
        <f>SUM(D144)</f>
        <v>1</v>
      </c>
      <c r="D245" s="20">
        <f>C245/5</f>
        <v>0.2</v>
      </c>
    </row>
    <row r="246" spans="2:4">
      <c r="B246" s="14" t="s">
        <v>259</v>
      </c>
      <c r="C246" s="13">
        <v>1</v>
      </c>
      <c r="D246" s="20">
        <f>C246/5</f>
        <v>0.2</v>
      </c>
    </row>
    <row r="247" spans="2:4">
      <c r="D247" s="20"/>
    </row>
    <row r="248" spans="2:4">
      <c r="B248" s="14" t="s">
        <v>257</v>
      </c>
      <c r="C248" s="13">
        <f>SUM(E11,E110,E117)</f>
        <v>3</v>
      </c>
      <c r="D248" s="20">
        <f>C248/5</f>
        <v>0.6</v>
      </c>
    </row>
    <row r="249" spans="2:4">
      <c r="B249" s="14" t="s">
        <v>260</v>
      </c>
      <c r="C249" s="13">
        <f>SUM(E64,E134)</f>
        <v>2</v>
      </c>
      <c r="D249" s="20">
        <f>C249/5</f>
        <v>0.4</v>
      </c>
    </row>
    <row r="250" spans="2:4">
      <c r="B250" s="14" t="s">
        <v>261</v>
      </c>
      <c r="C250" s="13">
        <v>0</v>
      </c>
      <c r="D250" s="20"/>
    </row>
    <row r="251" spans="2:4">
      <c r="D251" s="20"/>
    </row>
    <row r="252" spans="2:4">
      <c r="B252" s="14" t="s">
        <v>262</v>
      </c>
      <c r="C252" s="13">
        <v>2</v>
      </c>
      <c r="D252" s="20">
        <f>C252/2</f>
        <v>1</v>
      </c>
    </row>
  </sheetData>
  <mergeCells count="4">
    <mergeCell ref="O1:Z1"/>
    <mergeCell ref="AB1:AM1"/>
    <mergeCell ref="A17:B17"/>
    <mergeCell ref="A138:B13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O53"/>
  <sheetViews>
    <sheetView topLeftCell="A2" workbookViewId="0">
      <selection activeCell="L26" sqref="L26"/>
    </sheetView>
  </sheetViews>
  <sheetFormatPr defaultRowHeight="14.4"/>
  <cols>
    <col min="2" max="2" width="28.6640625" customWidth="1"/>
    <col min="3" max="3" width="14.33203125" customWidth="1"/>
    <col min="4" max="4" width="13.5546875" customWidth="1"/>
    <col min="5" max="5" width="14.109375" customWidth="1"/>
    <col min="7" max="7" width="13.6640625" customWidth="1"/>
    <col min="8" max="8" width="17.6640625" customWidth="1"/>
    <col min="9" max="9" width="17.77734375" customWidth="1"/>
    <col min="11" max="11" width="13.6640625" customWidth="1"/>
    <col min="12" max="12" width="13.77734375" customWidth="1"/>
  </cols>
  <sheetData>
    <row r="1" spans="1:41">
      <c r="A1" s="29" t="s">
        <v>264</v>
      </c>
      <c r="B1" s="29"/>
      <c r="C1" s="29"/>
      <c r="D1" s="29"/>
      <c r="E1" s="29"/>
      <c r="F1" s="29"/>
      <c r="G1" s="29"/>
    </row>
    <row r="3" spans="1:41">
      <c r="A3" s="1" t="s">
        <v>0</v>
      </c>
      <c r="B3" s="1" t="s">
        <v>1</v>
      </c>
      <c r="C3" s="5" t="s">
        <v>2</v>
      </c>
      <c r="D3" s="21" t="s">
        <v>4</v>
      </c>
      <c r="E3" s="21" t="s">
        <v>5</v>
      </c>
      <c r="F3" s="21" t="s">
        <v>3</v>
      </c>
      <c r="G3" s="21" t="s">
        <v>9</v>
      </c>
      <c r="H3" s="21" t="s">
        <v>6</v>
      </c>
      <c r="I3" s="21" t="s">
        <v>90</v>
      </c>
      <c r="J3" s="5"/>
      <c r="K3" s="21" t="s">
        <v>7</v>
      </c>
      <c r="L3" s="21" t="s">
        <v>8</v>
      </c>
      <c r="M3" s="21" t="s">
        <v>31</v>
      </c>
      <c r="N3" s="5"/>
      <c r="O3" s="5" t="s">
        <v>21</v>
      </c>
      <c r="P3" s="5" t="s">
        <v>13</v>
      </c>
      <c r="Q3" s="6" t="s">
        <v>14</v>
      </c>
      <c r="R3" s="6" t="s">
        <v>15</v>
      </c>
      <c r="S3" s="6" t="s">
        <v>91</v>
      </c>
      <c r="T3" s="6" t="s">
        <v>20</v>
      </c>
      <c r="U3" s="6" t="s">
        <v>12</v>
      </c>
      <c r="V3" s="1" t="s">
        <v>16</v>
      </c>
      <c r="W3" s="1" t="s">
        <v>17</v>
      </c>
      <c r="X3" s="1" t="s">
        <v>69</v>
      </c>
      <c r="Y3" s="1" t="s">
        <v>71</v>
      </c>
      <c r="Z3" s="1" t="s">
        <v>70</v>
      </c>
      <c r="AA3" s="1"/>
      <c r="AB3" s="1" t="s">
        <v>21</v>
      </c>
      <c r="AC3" s="5" t="s">
        <v>13</v>
      </c>
      <c r="AD3" s="6" t="s">
        <v>14</v>
      </c>
      <c r="AE3" s="6" t="s">
        <v>15</v>
      </c>
      <c r="AF3" s="6" t="s">
        <v>91</v>
      </c>
      <c r="AG3" s="6" t="s">
        <v>20</v>
      </c>
      <c r="AH3" s="6" t="s">
        <v>12</v>
      </c>
      <c r="AI3" s="1" t="s">
        <v>16</v>
      </c>
      <c r="AJ3" s="1" t="s">
        <v>17</v>
      </c>
      <c r="AK3" s="1" t="s">
        <v>69</v>
      </c>
      <c r="AL3" s="1" t="s">
        <v>71</v>
      </c>
      <c r="AM3" s="1" t="s">
        <v>70</v>
      </c>
      <c r="AN3" s="21"/>
      <c r="AO3" s="1" t="s">
        <v>184</v>
      </c>
    </row>
    <row r="4" spans="1:41">
      <c r="A4" s="3">
        <v>1</v>
      </c>
      <c r="B4" t="s">
        <v>10</v>
      </c>
      <c r="C4" s="4">
        <v>39819</v>
      </c>
      <c r="F4">
        <v>1</v>
      </c>
      <c r="J4" s="8"/>
      <c r="K4">
        <v>1</v>
      </c>
      <c r="N4" s="8"/>
      <c r="O4" s="8">
        <v>0</v>
      </c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>
        <v>0</v>
      </c>
      <c r="AC4" s="9"/>
      <c r="AD4" s="9"/>
      <c r="AE4" s="9"/>
      <c r="AF4" s="9"/>
      <c r="AG4" s="9"/>
      <c r="AH4" s="9"/>
      <c r="AI4" s="9"/>
      <c r="AJ4" s="9"/>
      <c r="AO4">
        <v>0</v>
      </c>
    </row>
    <row r="5" spans="1:41">
      <c r="A5" s="3">
        <v>2</v>
      </c>
      <c r="B5" t="s">
        <v>11</v>
      </c>
      <c r="C5" s="4">
        <v>39821</v>
      </c>
      <c r="H5">
        <v>1</v>
      </c>
      <c r="J5" s="8"/>
      <c r="L5">
        <v>1</v>
      </c>
      <c r="N5" s="8"/>
      <c r="O5" s="8">
        <v>1</v>
      </c>
      <c r="P5" s="9"/>
      <c r="Q5" s="9"/>
      <c r="R5" s="9"/>
      <c r="S5" s="9"/>
      <c r="T5" s="9">
        <v>1</v>
      </c>
      <c r="U5" s="9"/>
      <c r="V5" s="9"/>
      <c r="W5" s="9"/>
      <c r="X5" s="9">
        <v>1</v>
      </c>
      <c r="Y5" s="9"/>
      <c r="Z5" s="9"/>
      <c r="AA5" s="9"/>
      <c r="AB5" s="9">
        <v>3</v>
      </c>
      <c r="AC5" s="9"/>
      <c r="AD5" s="9">
        <v>2</v>
      </c>
      <c r="AE5" s="9"/>
      <c r="AF5" s="9"/>
      <c r="AG5" s="9">
        <v>1</v>
      </c>
      <c r="AH5" s="9"/>
      <c r="AI5" s="9"/>
      <c r="AJ5" s="9"/>
      <c r="AK5">
        <v>3</v>
      </c>
      <c r="AO5">
        <v>0</v>
      </c>
    </row>
    <row r="6" spans="1:41">
      <c r="A6" s="3">
        <v>3</v>
      </c>
      <c r="B6" t="s">
        <v>22</v>
      </c>
      <c r="C6" s="4">
        <v>39825</v>
      </c>
      <c r="I6">
        <v>1</v>
      </c>
      <c r="J6" s="2"/>
      <c r="K6">
        <v>1</v>
      </c>
      <c r="N6" s="2"/>
      <c r="O6" s="2">
        <v>0</v>
      </c>
      <c r="AB6">
        <v>0</v>
      </c>
      <c r="AO6">
        <v>0</v>
      </c>
    </row>
    <row r="7" spans="1:41">
      <c r="A7" s="10">
        <v>4</v>
      </c>
      <c r="B7" t="s">
        <v>23</v>
      </c>
      <c r="C7" s="4">
        <v>39868</v>
      </c>
      <c r="F7">
        <v>1</v>
      </c>
      <c r="J7" s="2"/>
      <c r="L7">
        <v>1</v>
      </c>
      <c r="N7" s="2"/>
      <c r="O7" s="2">
        <v>0</v>
      </c>
      <c r="AB7">
        <v>0</v>
      </c>
      <c r="AO7">
        <v>0</v>
      </c>
    </row>
    <row r="8" spans="1:41">
      <c r="A8" s="10">
        <v>5</v>
      </c>
      <c r="B8" t="s">
        <v>24</v>
      </c>
      <c r="C8" s="4">
        <v>39882</v>
      </c>
      <c r="F8">
        <v>1</v>
      </c>
      <c r="J8" s="2"/>
      <c r="L8">
        <v>1</v>
      </c>
      <c r="N8" s="2"/>
      <c r="O8" s="2">
        <v>0</v>
      </c>
      <c r="AB8">
        <v>0</v>
      </c>
      <c r="AO8">
        <v>0</v>
      </c>
    </row>
    <row r="9" spans="1:41">
      <c r="A9" s="10">
        <v>6</v>
      </c>
      <c r="B9" t="s">
        <v>25</v>
      </c>
      <c r="C9" s="4">
        <v>39898</v>
      </c>
      <c r="I9">
        <v>1</v>
      </c>
      <c r="J9" s="2"/>
      <c r="K9">
        <v>1</v>
      </c>
      <c r="N9" s="2"/>
      <c r="O9" s="11">
        <v>0</v>
      </c>
      <c r="AB9">
        <v>0</v>
      </c>
      <c r="AO9">
        <v>0</v>
      </c>
    </row>
    <row r="10" spans="1:41">
      <c r="A10" s="10">
        <v>7</v>
      </c>
      <c r="B10" t="s">
        <v>26</v>
      </c>
      <c r="C10" s="4">
        <v>39909</v>
      </c>
      <c r="I10">
        <v>1</v>
      </c>
      <c r="J10" s="2"/>
      <c r="K10">
        <v>1</v>
      </c>
      <c r="N10" s="2"/>
      <c r="O10" s="11">
        <v>0</v>
      </c>
      <c r="AB10">
        <v>0</v>
      </c>
      <c r="AO10">
        <v>0</v>
      </c>
    </row>
    <row r="11" spans="1:41">
      <c r="A11" s="10">
        <v>8</v>
      </c>
      <c r="B11" t="s">
        <v>27</v>
      </c>
      <c r="C11" s="4">
        <v>39948</v>
      </c>
      <c r="F11">
        <v>1</v>
      </c>
      <c r="J11" s="2"/>
      <c r="K11">
        <v>1</v>
      </c>
      <c r="N11" s="2"/>
      <c r="O11" s="11">
        <v>0</v>
      </c>
      <c r="AB11">
        <v>0</v>
      </c>
      <c r="AO11">
        <v>0</v>
      </c>
    </row>
    <row r="12" spans="1:41">
      <c r="A12" s="15">
        <v>9</v>
      </c>
      <c r="B12" s="16" t="s">
        <v>28</v>
      </c>
      <c r="C12" s="17">
        <v>39967</v>
      </c>
      <c r="D12" s="16"/>
      <c r="E12" s="16">
        <v>1</v>
      </c>
      <c r="F12" s="16"/>
      <c r="G12" s="16"/>
      <c r="H12" s="16"/>
      <c r="I12" s="16">
        <v>1</v>
      </c>
      <c r="J12" s="18"/>
      <c r="K12" s="16">
        <v>1</v>
      </c>
      <c r="L12" s="16"/>
      <c r="M12" s="16"/>
      <c r="N12" s="18"/>
      <c r="O12" s="18">
        <v>0</v>
      </c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>
        <v>1</v>
      </c>
      <c r="AC12" s="16"/>
      <c r="AD12" s="16"/>
      <c r="AE12" s="16"/>
      <c r="AF12" s="16"/>
      <c r="AG12" s="16"/>
      <c r="AH12" s="16">
        <v>1</v>
      </c>
      <c r="AI12" s="16"/>
      <c r="AJ12" s="16"/>
      <c r="AK12" s="16">
        <v>1</v>
      </c>
      <c r="AL12" s="16"/>
      <c r="AM12" s="16"/>
      <c r="AN12" s="16"/>
      <c r="AO12" s="16">
        <v>0</v>
      </c>
    </row>
    <row r="13" spans="1:41">
      <c r="A13" s="10">
        <v>10</v>
      </c>
      <c r="B13" t="s">
        <v>29</v>
      </c>
      <c r="C13" s="4">
        <v>39968</v>
      </c>
      <c r="F13">
        <v>1</v>
      </c>
      <c r="J13" s="2"/>
      <c r="L13">
        <v>1</v>
      </c>
      <c r="N13" s="2"/>
      <c r="O13" s="11">
        <v>0</v>
      </c>
      <c r="AB13">
        <v>0</v>
      </c>
      <c r="AO13">
        <v>0</v>
      </c>
    </row>
    <row r="14" spans="1:41">
      <c r="A14" s="10">
        <v>11</v>
      </c>
      <c r="B14" t="s">
        <v>30</v>
      </c>
      <c r="C14" s="4">
        <v>39980</v>
      </c>
      <c r="I14">
        <v>1</v>
      </c>
      <c r="J14" s="2"/>
      <c r="M14">
        <v>1</v>
      </c>
      <c r="N14" s="2"/>
      <c r="O14" s="11">
        <v>1</v>
      </c>
      <c r="V14">
        <v>1</v>
      </c>
      <c r="AB14">
        <v>0</v>
      </c>
      <c r="AO14">
        <v>0</v>
      </c>
    </row>
    <row r="15" spans="1:41">
      <c r="A15" s="10">
        <v>12</v>
      </c>
      <c r="B15" t="s">
        <v>49</v>
      </c>
      <c r="C15" s="4">
        <v>39996</v>
      </c>
      <c r="D15">
        <v>1</v>
      </c>
      <c r="J15" s="2"/>
      <c r="K15">
        <v>1</v>
      </c>
      <c r="N15" s="2"/>
      <c r="O15" s="11">
        <v>1</v>
      </c>
      <c r="R15">
        <v>1</v>
      </c>
      <c r="X15">
        <v>1</v>
      </c>
      <c r="AB15">
        <v>0</v>
      </c>
      <c r="AO15">
        <v>0</v>
      </c>
    </row>
    <row r="16" spans="1:41">
      <c r="A16" s="10">
        <v>13</v>
      </c>
      <c r="B16" t="s">
        <v>32</v>
      </c>
      <c r="C16" s="4">
        <v>40008</v>
      </c>
      <c r="I16">
        <v>1</v>
      </c>
      <c r="J16" s="2"/>
      <c r="K16">
        <v>1</v>
      </c>
      <c r="N16" s="2"/>
      <c r="O16" s="11">
        <v>0</v>
      </c>
      <c r="AB16">
        <v>0</v>
      </c>
      <c r="AO16">
        <v>0</v>
      </c>
    </row>
    <row r="17" spans="1:41">
      <c r="A17" s="10">
        <v>14</v>
      </c>
      <c r="B17" t="s">
        <v>33</v>
      </c>
      <c r="C17" s="4">
        <v>40042</v>
      </c>
      <c r="I17">
        <v>1</v>
      </c>
      <c r="J17" s="2"/>
      <c r="K17">
        <v>1</v>
      </c>
      <c r="N17" s="2"/>
      <c r="O17" s="11">
        <v>0</v>
      </c>
      <c r="AB17">
        <v>0</v>
      </c>
      <c r="AO17">
        <v>0</v>
      </c>
    </row>
    <row r="18" spans="1:41">
      <c r="D18">
        <f t="shared" ref="D18:I18" si="0">SUM(D4:D17)</f>
        <v>1</v>
      </c>
      <c r="E18">
        <f t="shared" si="0"/>
        <v>1</v>
      </c>
      <c r="F18">
        <f t="shared" si="0"/>
        <v>5</v>
      </c>
      <c r="G18">
        <f t="shared" si="0"/>
        <v>0</v>
      </c>
      <c r="H18">
        <f t="shared" si="0"/>
        <v>1</v>
      </c>
      <c r="I18">
        <f t="shared" si="0"/>
        <v>7</v>
      </c>
      <c r="K18">
        <f>SUM(K4:K17)</f>
        <v>9</v>
      </c>
      <c r="L18">
        <f>SUM(L4:L17)</f>
        <v>4</v>
      </c>
      <c r="M18">
        <f>SUM(M4:M17)</f>
        <v>1</v>
      </c>
    </row>
    <row r="20" spans="1:41">
      <c r="E20" s="14" t="s">
        <v>268</v>
      </c>
    </row>
    <row r="21" spans="1:41">
      <c r="B21" s="14" t="s">
        <v>236</v>
      </c>
      <c r="C21">
        <f>SUM(F4,F11)</f>
        <v>2</v>
      </c>
      <c r="D21" s="20">
        <f>C21/F18</f>
        <v>0.4</v>
      </c>
    </row>
    <row r="22" spans="1:41">
      <c r="B22" s="14" t="s">
        <v>237</v>
      </c>
      <c r="C22">
        <f>SUM(F7,F8,F13)</f>
        <v>3</v>
      </c>
      <c r="D22" s="20">
        <f>C22/F18</f>
        <v>0.6</v>
      </c>
    </row>
    <row r="23" spans="1:41">
      <c r="B23" s="14" t="s">
        <v>238</v>
      </c>
      <c r="C23">
        <v>0</v>
      </c>
      <c r="D23" s="20">
        <f>C23/F18</f>
        <v>0</v>
      </c>
    </row>
    <row r="25" spans="1:41">
      <c r="B25" s="14" t="s">
        <v>239</v>
      </c>
      <c r="C25">
        <f>SUM(D15)</f>
        <v>1</v>
      </c>
      <c r="D25" s="23">
        <v>1</v>
      </c>
    </row>
    <row r="26" spans="1:41">
      <c r="B26" s="14" t="s">
        <v>240</v>
      </c>
      <c r="C26">
        <v>0</v>
      </c>
      <c r="D26" s="23">
        <v>0</v>
      </c>
    </row>
    <row r="27" spans="1:41">
      <c r="B27" s="14" t="s">
        <v>241</v>
      </c>
      <c r="C27">
        <v>0</v>
      </c>
      <c r="D27" s="23">
        <v>0</v>
      </c>
    </row>
    <row r="29" spans="1:41">
      <c r="B29" s="14" t="s">
        <v>242</v>
      </c>
      <c r="C29">
        <v>1</v>
      </c>
      <c r="D29" s="23">
        <v>1</v>
      </c>
      <c r="E29">
        <v>0</v>
      </c>
      <c r="F29" s="23">
        <v>0</v>
      </c>
    </row>
    <row r="30" spans="1:41">
      <c r="B30" s="14" t="s">
        <v>243</v>
      </c>
      <c r="C30">
        <v>0</v>
      </c>
      <c r="D30" s="23">
        <v>0</v>
      </c>
      <c r="E30">
        <v>0</v>
      </c>
      <c r="F30" s="23">
        <v>0</v>
      </c>
    </row>
    <row r="31" spans="1:41">
      <c r="B31" s="14" t="s">
        <v>244</v>
      </c>
      <c r="C31">
        <v>0</v>
      </c>
      <c r="D31" s="23">
        <v>0</v>
      </c>
      <c r="E31">
        <v>0</v>
      </c>
      <c r="F31" s="23">
        <v>0</v>
      </c>
    </row>
    <row r="33" spans="1:4">
      <c r="B33" s="14" t="s">
        <v>245</v>
      </c>
      <c r="C33">
        <v>0</v>
      </c>
      <c r="D33" s="23"/>
    </row>
    <row r="34" spans="1:4">
      <c r="B34" s="14" t="s">
        <v>246</v>
      </c>
      <c r="C34">
        <v>0</v>
      </c>
      <c r="D34" s="23"/>
    </row>
    <row r="35" spans="1:4">
      <c r="B35" s="14" t="s">
        <v>247</v>
      </c>
      <c r="C35">
        <v>0</v>
      </c>
      <c r="D35" s="23"/>
    </row>
    <row r="37" spans="1:4">
      <c r="B37" s="14" t="s">
        <v>252</v>
      </c>
      <c r="C37">
        <v>0</v>
      </c>
      <c r="D37" s="23">
        <v>0</v>
      </c>
    </row>
    <row r="38" spans="1:4">
      <c r="B38" s="14" t="s">
        <v>253</v>
      </c>
      <c r="C38">
        <v>1</v>
      </c>
      <c r="D38" s="23">
        <v>1</v>
      </c>
    </row>
    <row r="39" spans="1:4">
      <c r="B39" s="14" t="s">
        <v>254</v>
      </c>
      <c r="C39">
        <v>0</v>
      </c>
      <c r="D39" s="23">
        <v>0</v>
      </c>
    </row>
    <row r="41" spans="1:4">
      <c r="A41" t="s">
        <v>256</v>
      </c>
      <c r="B41" s="14" t="s">
        <v>248</v>
      </c>
      <c r="C41">
        <f>SUM(I6,I9,I10,I16,I17)</f>
        <v>5</v>
      </c>
      <c r="D41" s="20">
        <f>C41/I18</f>
        <v>0.7142857142857143</v>
      </c>
    </row>
    <row r="42" spans="1:4">
      <c r="B42" s="14" t="s">
        <v>249</v>
      </c>
      <c r="C42">
        <v>2</v>
      </c>
      <c r="D42" s="20">
        <f>C42/I18</f>
        <v>0.2857142857142857</v>
      </c>
    </row>
    <row r="43" spans="1:4">
      <c r="B43" s="14" t="s">
        <v>250</v>
      </c>
      <c r="C43">
        <v>0</v>
      </c>
      <c r="D43" s="20">
        <f>C43/I18</f>
        <v>0</v>
      </c>
    </row>
    <row r="45" spans="1:4">
      <c r="B45" s="14" t="s">
        <v>255</v>
      </c>
      <c r="C45">
        <v>0</v>
      </c>
    </row>
    <row r="46" spans="1:4">
      <c r="B46" s="14" t="s">
        <v>258</v>
      </c>
      <c r="C46">
        <v>0</v>
      </c>
    </row>
    <row r="47" spans="1:4">
      <c r="B47" s="14" t="s">
        <v>259</v>
      </c>
      <c r="C47">
        <v>0</v>
      </c>
    </row>
    <row r="49" spans="2:4">
      <c r="B49" s="14" t="s">
        <v>257</v>
      </c>
      <c r="C49">
        <v>1</v>
      </c>
      <c r="D49" s="23">
        <v>1</v>
      </c>
    </row>
    <row r="50" spans="2:4">
      <c r="B50" s="14" t="s">
        <v>260</v>
      </c>
      <c r="C50">
        <v>0</v>
      </c>
      <c r="D50" s="23">
        <v>0</v>
      </c>
    </row>
    <row r="51" spans="2:4">
      <c r="B51" s="14" t="s">
        <v>261</v>
      </c>
      <c r="C51">
        <v>0</v>
      </c>
      <c r="D51" s="23">
        <v>0</v>
      </c>
    </row>
    <row r="53" spans="2:4">
      <c r="B53" s="14" t="s">
        <v>262</v>
      </c>
      <c r="C53">
        <v>0</v>
      </c>
      <c r="D53" s="23"/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O159"/>
  <sheetViews>
    <sheetView topLeftCell="A126" workbookViewId="0">
      <selection activeCell="D150" sqref="D150"/>
    </sheetView>
  </sheetViews>
  <sheetFormatPr defaultRowHeight="14.4"/>
  <cols>
    <col min="2" max="2" width="26.88671875" customWidth="1"/>
    <col min="3" max="3" width="13.109375" customWidth="1"/>
    <col min="4" max="4" width="13.44140625" customWidth="1"/>
    <col min="5" max="5" width="13.77734375" customWidth="1"/>
    <col min="7" max="7" width="13.5546875" customWidth="1"/>
    <col min="8" max="8" width="16.33203125" customWidth="1"/>
    <col min="9" max="9" width="17.6640625" customWidth="1"/>
    <col min="11" max="11" width="13.44140625" customWidth="1"/>
    <col min="12" max="12" width="13.33203125" customWidth="1"/>
  </cols>
  <sheetData>
    <row r="1" spans="1:41">
      <c r="A1" s="29" t="s">
        <v>265</v>
      </c>
      <c r="B1" s="29"/>
      <c r="C1" s="29"/>
    </row>
    <row r="3" spans="1:41">
      <c r="A3" s="10">
        <v>15</v>
      </c>
      <c r="B3" t="s">
        <v>34</v>
      </c>
      <c r="C3" s="4">
        <v>40092</v>
      </c>
      <c r="I3">
        <v>1</v>
      </c>
      <c r="J3" s="2"/>
      <c r="M3">
        <v>1</v>
      </c>
      <c r="N3" s="2"/>
      <c r="O3" s="11">
        <v>0</v>
      </c>
      <c r="AB3">
        <v>0</v>
      </c>
      <c r="AO3">
        <v>0</v>
      </c>
    </row>
    <row r="4" spans="1:41">
      <c r="A4" s="10">
        <v>16</v>
      </c>
      <c r="B4" t="s">
        <v>35</v>
      </c>
      <c r="C4" s="4">
        <v>40113</v>
      </c>
      <c r="I4">
        <v>1</v>
      </c>
      <c r="J4" s="2"/>
      <c r="L4">
        <v>1</v>
      </c>
      <c r="N4" s="2"/>
      <c r="O4" s="11">
        <v>0</v>
      </c>
      <c r="AB4">
        <v>0</v>
      </c>
      <c r="AO4">
        <v>0</v>
      </c>
    </row>
    <row r="5" spans="1:41">
      <c r="A5" s="10">
        <v>17</v>
      </c>
      <c r="B5" t="s">
        <v>36</v>
      </c>
      <c r="C5" s="4">
        <v>40113</v>
      </c>
      <c r="I5">
        <v>1</v>
      </c>
      <c r="J5" s="2"/>
      <c r="L5">
        <v>1</v>
      </c>
      <c r="N5" s="2"/>
      <c r="O5" s="11">
        <v>0</v>
      </c>
      <c r="AB5">
        <v>0</v>
      </c>
      <c r="AO5">
        <v>0</v>
      </c>
    </row>
    <row r="6" spans="1:41">
      <c r="A6" s="10">
        <v>18</v>
      </c>
      <c r="B6" t="s">
        <v>37</v>
      </c>
      <c r="C6" s="4">
        <v>40136</v>
      </c>
      <c r="F6">
        <v>1</v>
      </c>
      <c r="J6" s="2"/>
      <c r="M6">
        <v>1</v>
      </c>
      <c r="N6" s="2"/>
      <c r="O6" s="11">
        <v>0</v>
      </c>
      <c r="AB6">
        <v>0</v>
      </c>
      <c r="AO6">
        <v>0</v>
      </c>
    </row>
    <row r="7" spans="1:41">
      <c r="A7" s="10">
        <v>19</v>
      </c>
      <c r="B7" t="s">
        <v>38</v>
      </c>
      <c r="C7" s="4">
        <v>40197</v>
      </c>
      <c r="F7">
        <v>1</v>
      </c>
      <c r="J7" s="2"/>
      <c r="L7">
        <v>1</v>
      </c>
      <c r="N7" s="2"/>
      <c r="O7" s="11">
        <v>0</v>
      </c>
      <c r="AB7">
        <v>0</v>
      </c>
      <c r="AO7">
        <v>0</v>
      </c>
    </row>
    <row r="8" spans="1:41">
      <c r="A8" s="10">
        <v>20</v>
      </c>
      <c r="B8" t="s">
        <v>39</v>
      </c>
      <c r="C8" s="4">
        <v>40207</v>
      </c>
      <c r="D8">
        <v>1</v>
      </c>
      <c r="J8" s="2"/>
      <c r="K8">
        <v>1</v>
      </c>
      <c r="N8" s="2"/>
      <c r="O8" s="11">
        <v>1</v>
      </c>
      <c r="S8">
        <v>1</v>
      </c>
      <c r="X8">
        <v>1</v>
      </c>
      <c r="AB8">
        <v>0</v>
      </c>
      <c r="AO8">
        <v>0</v>
      </c>
    </row>
    <row r="9" spans="1:41">
      <c r="A9" s="10">
        <v>21</v>
      </c>
      <c r="B9" t="s">
        <v>40</v>
      </c>
      <c r="C9" s="4">
        <v>40225</v>
      </c>
      <c r="I9">
        <v>1</v>
      </c>
      <c r="J9" s="2"/>
      <c r="K9">
        <v>1</v>
      </c>
      <c r="N9" s="2"/>
      <c r="O9" s="11">
        <v>0</v>
      </c>
      <c r="AB9">
        <v>0</v>
      </c>
      <c r="AO9">
        <v>0</v>
      </c>
    </row>
    <row r="10" spans="1:41">
      <c r="A10" s="10">
        <v>22</v>
      </c>
      <c r="B10" t="s">
        <v>41</v>
      </c>
      <c r="C10" s="4">
        <v>40253</v>
      </c>
      <c r="F10">
        <v>1</v>
      </c>
      <c r="J10" s="2"/>
      <c r="M10">
        <v>1</v>
      </c>
      <c r="N10" s="2"/>
      <c r="O10" s="11">
        <v>0</v>
      </c>
      <c r="AB10">
        <v>0</v>
      </c>
      <c r="AO10">
        <v>0</v>
      </c>
    </row>
    <row r="11" spans="1:41">
      <c r="A11" s="10">
        <v>23</v>
      </c>
      <c r="B11" t="s">
        <v>42</v>
      </c>
      <c r="C11" s="4">
        <v>40253</v>
      </c>
      <c r="F11">
        <v>1</v>
      </c>
      <c r="J11" s="2"/>
      <c r="M11">
        <v>1</v>
      </c>
      <c r="N11" s="2"/>
      <c r="O11" s="11">
        <v>0</v>
      </c>
      <c r="AB11">
        <v>0</v>
      </c>
      <c r="AO11">
        <v>0</v>
      </c>
    </row>
    <row r="12" spans="1:41">
      <c r="A12" s="10">
        <v>24</v>
      </c>
      <c r="B12" t="s">
        <v>43</v>
      </c>
      <c r="C12" s="4">
        <v>40259</v>
      </c>
      <c r="F12">
        <v>1</v>
      </c>
      <c r="J12" s="2"/>
      <c r="L12">
        <v>1</v>
      </c>
      <c r="N12" s="2"/>
      <c r="O12" s="11">
        <v>0</v>
      </c>
      <c r="AB12">
        <v>0</v>
      </c>
      <c r="AO12">
        <v>0</v>
      </c>
    </row>
    <row r="13" spans="1:41">
      <c r="A13" s="10">
        <v>25</v>
      </c>
      <c r="B13" t="s">
        <v>44</v>
      </c>
      <c r="C13" s="4">
        <v>40262</v>
      </c>
      <c r="F13">
        <v>1</v>
      </c>
      <c r="J13" s="2"/>
      <c r="L13">
        <v>1</v>
      </c>
      <c r="N13" s="2"/>
      <c r="O13" s="11">
        <v>0</v>
      </c>
      <c r="AB13">
        <v>0</v>
      </c>
      <c r="AO13">
        <v>0</v>
      </c>
    </row>
    <row r="14" spans="1:41">
      <c r="A14" s="10">
        <v>26</v>
      </c>
      <c r="B14" t="s">
        <v>45</v>
      </c>
      <c r="C14" s="4">
        <v>40282</v>
      </c>
      <c r="I14">
        <v>1</v>
      </c>
      <c r="J14" s="2"/>
      <c r="L14">
        <v>1</v>
      </c>
      <c r="N14" s="2"/>
      <c r="O14" s="11">
        <v>0</v>
      </c>
      <c r="AB14">
        <v>0</v>
      </c>
      <c r="AO14">
        <v>0</v>
      </c>
    </row>
    <row r="15" spans="1:41">
      <c r="A15" s="10">
        <v>27</v>
      </c>
      <c r="B15" t="s">
        <v>46</v>
      </c>
      <c r="C15" s="4">
        <v>40290</v>
      </c>
      <c r="I15">
        <v>1</v>
      </c>
      <c r="J15" s="2"/>
      <c r="K15">
        <v>1</v>
      </c>
      <c r="N15" s="2"/>
      <c r="O15" s="11">
        <v>0</v>
      </c>
      <c r="AB15">
        <v>0</v>
      </c>
      <c r="AO15">
        <v>0</v>
      </c>
    </row>
    <row r="16" spans="1:41">
      <c r="A16" s="10">
        <v>28</v>
      </c>
      <c r="B16" t="s">
        <v>47</v>
      </c>
      <c r="C16" s="4">
        <v>40358</v>
      </c>
      <c r="I16">
        <v>1</v>
      </c>
      <c r="J16" s="2"/>
      <c r="K16">
        <v>1</v>
      </c>
      <c r="N16" s="2"/>
      <c r="O16" s="11">
        <v>0</v>
      </c>
      <c r="AB16">
        <v>0</v>
      </c>
      <c r="AO16">
        <v>0</v>
      </c>
    </row>
    <row r="17" spans="1:41" s="21" customFormat="1">
      <c r="A17" s="1" t="s">
        <v>0</v>
      </c>
      <c r="B17" s="1" t="s">
        <v>1</v>
      </c>
      <c r="C17" s="22" t="s">
        <v>2</v>
      </c>
      <c r="D17" s="21" t="s">
        <v>4</v>
      </c>
      <c r="E17" s="21" t="s">
        <v>5</v>
      </c>
      <c r="F17" s="21" t="s">
        <v>3</v>
      </c>
      <c r="G17" s="21" t="s">
        <v>9</v>
      </c>
      <c r="H17" s="21" t="s">
        <v>6</v>
      </c>
      <c r="I17" s="21" t="s">
        <v>89</v>
      </c>
      <c r="J17" s="22"/>
      <c r="K17" s="21" t="s">
        <v>7</v>
      </c>
      <c r="L17" s="21" t="s">
        <v>8</v>
      </c>
      <c r="M17" s="21" t="s">
        <v>31</v>
      </c>
      <c r="N17" s="22"/>
      <c r="O17" s="22" t="s">
        <v>21</v>
      </c>
      <c r="P17" s="22" t="s">
        <v>13</v>
      </c>
      <c r="Q17" s="6" t="s">
        <v>14</v>
      </c>
      <c r="R17" s="6" t="s">
        <v>15</v>
      </c>
      <c r="S17" s="6" t="s">
        <v>91</v>
      </c>
      <c r="T17" s="6" t="s">
        <v>20</v>
      </c>
      <c r="U17" s="6" t="s">
        <v>12</v>
      </c>
      <c r="V17" s="1" t="s">
        <v>16</v>
      </c>
      <c r="W17" s="1" t="s">
        <v>17</v>
      </c>
      <c r="X17" s="1" t="s">
        <v>69</v>
      </c>
      <c r="Y17" s="1" t="s">
        <v>71</v>
      </c>
      <c r="Z17" s="1" t="s">
        <v>70</v>
      </c>
      <c r="AA17" s="1"/>
      <c r="AB17" s="1" t="s">
        <v>21</v>
      </c>
      <c r="AC17" s="22" t="s">
        <v>13</v>
      </c>
      <c r="AD17" s="6" t="s">
        <v>14</v>
      </c>
      <c r="AE17" s="6" t="s">
        <v>15</v>
      </c>
      <c r="AF17" s="6" t="s">
        <v>91</v>
      </c>
      <c r="AG17" s="6" t="s">
        <v>20</v>
      </c>
      <c r="AH17" s="6" t="s">
        <v>12</v>
      </c>
      <c r="AI17" s="1" t="s">
        <v>16</v>
      </c>
      <c r="AJ17" s="1" t="s">
        <v>17</v>
      </c>
      <c r="AK17" s="1" t="s">
        <v>69</v>
      </c>
      <c r="AL17" s="1" t="s">
        <v>71</v>
      </c>
      <c r="AM17" s="1" t="s">
        <v>70</v>
      </c>
      <c r="AO17" s="1" t="s">
        <v>184</v>
      </c>
    </row>
    <row r="18" spans="1:41" s="16" customFormat="1">
      <c r="A18" s="15">
        <v>29</v>
      </c>
      <c r="B18" s="16" t="s">
        <v>48</v>
      </c>
      <c r="C18" s="19">
        <v>40361</v>
      </c>
      <c r="D18" s="16">
        <v>1</v>
      </c>
      <c r="L18" s="16">
        <v>1</v>
      </c>
      <c r="O18" s="18">
        <v>1</v>
      </c>
      <c r="R18" s="16">
        <v>1</v>
      </c>
      <c r="X18" s="16">
        <v>1</v>
      </c>
      <c r="AB18" s="16">
        <v>0</v>
      </c>
      <c r="AO18" s="16">
        <v>0</v>
      </c>
    </row>
    <row r="19" spans="1:41">
      <c r="A19" s="10">
        <v>30</v>
      </c>
      <c r="B19" t="s">
        <v>50</v>
      </c>
      <c r="C19" s="12">
        <v>40386</v>
      </c>
      <c r="I19">
        <v>1</v>
      </c>
      <c r="L19">
        <v>1</v>
      </c>
      <c r="O19" s="11">
        <v>0</v>
      </c>
      <c r="AB19">
        <v>0</v>
      </c>
      <c r="AO19">
        <v>0</v>
      </c>
    </row>
    <row r="20" spans="1:41">
      <c r="A20" s="10">
        <v>31</v>
      </c>
      <c r="B20" t="s">
        <v>51</v>
      </c>
      <c r="C20" s="12">
        <v>40386</v>
      </c>
      <c r="I20">
        <v>1</v>
      </c>
      <c r="K20">
        <v>1</v>
      </c>
      <c r="O20" s="11">
        <v>0</v>
      </c>
      <c r="AB20">
        <v>0</v>
      </c>
      <c r="AO20">
        <v>0</v>
      </c>
    </row>
    <row r="21" spans="1:41">
      <c r="A21" s="10">
        <v>32</v>
      </c>
      <c r="B21" t="s">
        <v>52</v>
      </c>
      <c r="C21" s="12">
        <v>44104</v>
      </c>
      <c r="I21">
        <v>1</v>
      </c>
      <c r="M21">
        <v>1</v>
      </c>
      <c r="O21" s="11">
        <v>0</v>
      </c>
      <c r="AB21">
        <v>0</v>
      </c>
      <c r="AO21">
        <v>0</v>
      </c>
    </row>
    <row r="22" spans="1:41">
      <c r="A22" s="10">
        <v>33</v>
      </c>
      <c r="B22" t="s">
        <v>53</v>
      </c>
      <c r="C22" s="12">
        <v>40459</v>
      </c>
      <c r="F22">
        <v>1</v>
      </c>
      <c r="L22">
        <v>1</v>
      </c>
      <c r="O22" s="11">
        <v>0</v>
      </c>
      <c r="AB22">
        <v>0</v>
      </c>
      <c r="AO22">
        <v>0</v>
      </c>
    </row>
    <row r="23" spans="1:41">
      <c r="A23" s="10">
        <v>34</v>
      </c>
      <c r="B23" t="s">
        <v>54</v>
      </c>
      <c r="C23" s="12">
        <v>40466</v>
      </c>
      <c r="D23">
        <v>1</v>
      </c>
      <c r="K23">
        <v>1</v>
      </c>
      <c r="O23" s="11">
        <v>2</v>
      </c>
      <c r="T23">
        <v>2</v>
      </c>
      <c r="X23">
        <v>2</v>
      </c>
      <c r="AB23">
        <v>0</v>
      </c>
      <c r="AO23">
        <v>0</v>
      </c>
    </row>
    <row r="24" spans="1:41" s="16" customFormat="1">
      <c r="A24" s="15">
        <v>35</v>
      </c>
      <c r="B24" s="16" t="s">
        <v>55</v>
      </c>
      <c r="C24" s="19">
        <v>40507</v>
      </c>
      <c r="D24" s="16">
        <v>1</v>
      </c>
      <c r="K24" s="16">
        <v>1</v>
      </c>
      <c r="O24" s="18">
        <v>1</v>
      </c>
      <c r="R24" s="16">
        <v>1</v>
      </c>
      <c r="X24" s="16">
        <v>1</v>
      </c>
      <c r="AB24" s="16">
        <v>0</v>
      </c>
      <c r="AO24" s="16">
        <v>0</v>
      </c>
    </row>
    <row r="25" spans="1:41">
      <c r="A25" s="10">
        <v>36</v>
      </c>
      <c r="B25" t="s">
        <v>56</v>
      </c>
      <c r="C25" s="12">
        <v>40525</v>
      </c>
      <c r="I25">
        <v>1</v>
      </c>
      <c r="K25">
        <v>1</v>
      </c>
      <c r="O25" s="11">
        <v>0</v>
      </c>
      <c r="AB25">
        <v>0</v>
      </c>
      <c r="AO25">
        <v>0</v>
      </c>
    </row>
    <row r="26" spans="1:41">
      <c r="A26" s="10">
        <v>37</v>
      </c>
      <c r="B26" t="s">
        <v>57</v>
      </c>
      <c r="C26" s="12">
        <v>40525</v>
      </c>
      <c r="F26">
        <v>1</v>
      </c>
      <c r="L26">
        <v>1</v>
      </c>
      <c r="O26" s="11">
        <v>0</v>
      </c>
      <c r="AB26">
        <v>0</v>
      </c>
      <c r="AO26">
        <v>0</v>
      </c>
    </row>
    <row r="27" spans="1:41">
      <c r="A27" s="10">
        <v>38</v>
      </c>
      <c r="B27" t="s">
        <v>58</v>
      </c>
      <c r="C27" s="12">
        <v>40553</v>
      </c>
      <c r="F27">
        <v>1</v>
      </c>
      <c r="L27">
        <v>1</v>
      </c>
      <c r="O27" s="11">
        <v>0</v>
      </c>
      <c r="AB27">
        <v>0</v>
      </c>
      <c r="AO27">
        <v>0</v>
      </c>
    </row>
    <row r="28" spans="1:41">
      <c r="A28" s="10">
        <v>39</v>
      </c>
      <c r="B28" t="s">
        <v>59</v>
      </c>
      <c r="C28" s="12">
        <v>40554</v>
      </c>
      <c r="F28">
        <v>1</v>
      </c>
      <c r="K28">
        <v>1</v>
      </c>
      <c r="O28" s="11">
        <v>0</v>
      </c>
      <c r="AB28">
        <v>0</v>
      </c>
      <c r="AO28">
        <v>0</v>
      </c>
    </row>
    <row r="29" spans="1:41">
      <c r="A29" s="10">
        <v>40</v>
      </c>
      <c r="B29" t="s">
        <v>60</v>
      </c>
      <c r="C29" s="12">
        <v>40568</v>
      </c>
      <c r="I29">
        <v>1</v>
      </c>
      <c r="K29">
        <v>1</v>
      </c>
      <c r="O29" s="11">
        <v>0</v>
      </c>
      <c r="AB29">
        <v>0</v>
      </c>
      <c r="AO29">
        <v>0</v>
      </c>
    </row>
    <row r="30" spans="1:41">
      <c r="A30" s="10">
        <v>41</v>
      </c>
      <c r="B30" t="s">
        <v>61</v>
      </c>
      <c r="C30" s="12">
        <v>40585</v>
      </c>
      <c r="F30">
        <v>1</v>
      </c>
      <c r="K30">
        <v>1</v>
      </c>
      <c r="O30" s="11">
        <v>0</v>
      </c>
      <c r="AB30">
        <v>0</v>
      </c>
      <c r="AO30">
        <v>0</v>
      </c>
    </row>
    <row r="31" spans="1:41" s="16" customFormat="1">
      <c r="A31" s="15">
        <v>42</v>
      </c>
      <c r="B31" s="16" t="s">
        <v>62</v>
      </c>
      <c r="C31" s="19">
        <v>40598</v>
      </c>
      <c r="D31" s="16">
        <v>1</v>
      </c>
      <c r="M31" s="16">
        <v>1</v>
      </c>
      <c r="O31" s="18">
        <v>1</v>
      </c>
      <c r="T31" s="16">
        <v>1</v>
      </c>
      <c r="X31" s="16">
        <v>1</v>
      </c>
      <c r="AB31" s="16">
        <v>0</v>
      </c>
      <c r="AO31" s="16">
        <v>0</v>
      </c>
    </row>
    <row r="32" spans="1:41">
      <c r="A32" s="10">
        <v>43</v>
      </c>
      <c r="B32" t="s">
        <v>63</v>
      </c>
      <c r="C32" s="12">
        <v>40599</v>
      </c>
      <c r="D32">
        <v>1</v>
      </c>
      <c r="K32">
        <v>1</v>
      </c>
      <c r="O32" s="11">
        <v>1</v>
      </c>
      <c r="R32">
        <v>1</v>
      </c>
      <c r="Y32">
        <v>1</v>
      </c>
      <c r="AB32">
        <v>0</v>
      </c>
      <c r="AO32">
        <v>0</v>
      </c>
    </row>
    <row r="33" spans="1:41">
      <c r="A33" s="10">
        <v>44</v>
      </c>
      <c r="B33" t="s">
        <v>64</v>
      </c>
      <c r="C33" s="12">
        <v>40606</v>
      </c>
      <c r="D33">
        <v>1</v>
      </c>
      <c r="K33">
        <v>1</v>
      </c>
      <c r="O33" s="11">
        <v>1</v>
      </c>
      <c r="R33">
        <v>1</v>
      </c>
      <c r="Y33">
        <v>1</v>
      </c>
      <c r="AB33">
        <v>0</v>
      </c>
      <c r="AO33">
        <v>0</v>
      </c>
    </row>
    <row r="34" spans="1:41">
      <c r="A34" s="10">
        <v>45</v>
      </c>
      <c r="B34" t="s">
        <v>65</v>
      </c>
      <c r="C34" s="12">
        <v>40609</v>
      </c>
      <c r="F34">
        <v>1</v>
      </c>
      <c r="K34">
        <v>1</v>
      </c>
      <c r="O34" s="11">
        <v>0</v>
      </c>
      <c r="AB34">
        <v>0</v>
      </c>
      <c r="AO34">
        <v>0</v>
      </c>
    </row>
    <row r="35" spans="1:41">
      <c r="A35" s="10">
        <v>46</v>
      </c>
      <c r="B35" t="s">
        <v>66</v>
      </c>
      <c r="C35" s="12">
        <v>40611</v>
      </c>
      <c r="F35">
        <v>1</v>
      </c>
      <c r="K35">
        <v>1</v>
      </c>
      <c r="O35" s="11">
        <v>0</v>
      </c>
      <c r="AB35">
        <v>0</v>
      </c>
      <c r="AO35">
        <v>0</v>
      </c>
    </row>
    <row r="36" spans="1:41">
      <c r="A36" s="10">
        <v>47</v>
      </c>
      <c r="B36" t="s">
        <v>67</v>
      </c>
      <c r="C36" s="12">
        <v>40618</v>
      </c>
      <c r="F36">
        <v>1</v>
      </c>
      <c r="K36">
        <v>1</v>
      </c>
      <c r="O36" s="11">
        <v>0</v>
      </c>
      <c r="AB36">
        <v>0</v>
      </c>
      <c r="AO36">
        <v>0</v>
      </c>
    </row>
    <row r="37" spans="1:41">
      <c r="A37" s="10">
        <v>48</v>
      </c>
      <c r="B37" t="s">
        <v>68</v>
      </c>
      <c r="C37" s="12">
        <v>40619</v>
      </c>
      <c r="F37">
        <v>1</v>
      </c>
      <c r="K37">
        <v>1</v>
      </c>
      <c r="O37" s="11">
        <v>0</v>
      </c>
      <c r="AB37">
        <v>0</v>
      </c>
      <c r="AO37">
        <v>0</v>
      </c>
    </row>
    <row r="38" spans="1:41">
      <c r="A38" s="10">
        <v>49</v>
      </c>
      <c r="B38" t="s">
        <v>72</v>
      </c>
      <c r="C38" s="12">
        <v>40623</v>
      </c>
      <c r="I38">
        <v>1</v>
      </c>
      <c r="L38">
        <v>1</v>
      </c>
      <c r="O38" s="11">
        <v>0</v>
      </c>
      <c r="AB38">
        <v>0</v>
      </c>
      <c r="AO38">
        <v>0</v>
      </c>
    </row>
    <row r="39" spans="1:41">
      <c r="A39" s="10">
        <v>50</v>
      </c>
      <c r="B39" t="s">
        <v>73</v>
      </c>
      <c r="C39" s="12">
        <v>40652</v>
      </c>
      <c r="F39">
        <v>1</v>
      </c>
      <c r="M39">
        <v>1</v>
      </c>
      <c r="O39" s="11">
        <v>0</v>
      </c>
      <c r="AB39">
        <v>0</v>
      </c>
      <c r="AO39">
        <v>0</v>
      </c>
    </row>
    <row r="40" spans="1:41">
      <c r="A40" s="10">
        <v>51</v>
      </c>
      <c r="B40" t="s">
        <v>74</v>
      </c>
      <c r="C40" s="12">
        <v>40674</v>
      </c>
      <c r="I40">
        <v>1</v>
      </c>
      <c r="K40">
        <v>1</v>
      </c>
      <c r="O40" s="11">
        <v>0</v>
      </c>
      <c r="AB40">
        <v>0</v>
      </c>
      <c r="AO40">
        <v>0</v>
      </c>
    </row>
    <row r="41" spans="1:41">
      <c r="A41" s="10">
        <v>52</v>
      </c>
      <c r="B41" t="s">
        <v>75</v>
      </c>
      <c r="C41" s="12">
        <v>40681</v>
      </c>
      <c r="I41">
        <v>1</v>
      </c>
      <c r="K41">
        <v>1</v>
      </c>
      <c r="O41" s="11">
        <v>0</v>
      </c>
      <c r="AB41">
        <v>0</v>
      </c>
      <c r="AO41">
        <v>0</v>
      </c>
    </row>
    <row r="42" spans="1:41">
      <c r="A42" s="10">
        <v>53</v>
      </c>
      <c r="B42" t="s">
        <v>76</v>
      </c>
      <c r="C42" s="12">
        <v>40694</v>
      </c>
      <c r="I42">
        <v>1</v>
      </c>
      <c r="M42">
        <v>1</v>
      </c>
      <c r="O42" s="11">
        <v>0</v>
      </c>
      <c r="AB42">
        <v>0</v>
      </c>
      <c r="AO42">
        <v>0</v>
      </c>
    </row>
    <row r="43" spans="1:41">
      <c r="A43" s="10">
        <v>54</v>
      </c>
      <c r="B43" t="s">
        <v>77</v>
      </c>
      <c r="C43" s="12">
        <v>40696</v>
      </c>
      <c r="F43">
        <v>1</v>
      </c>
      <c r="L43">
        <v>1</v>
      </c>
      <c r="O43" s="11">
        <v>0</v>
      </c>
      <c r="AB43">
        <v>0</v>
      </c>
      <c r="AO43">
        <v>0</v>
      </c>
    </row>
    <row r="44" spans="1:41">
      <c r="A44" s="10">
        <v>55</v>
      </c>
      <c r="B44" t="s">
        <v>78</v>
      </c>
      <c r="C44" s="12">
        <v>40703</v>
      </c>
      <c r="I44">
        <v>1</v>
      </c>
      <c r="K44">
        <v>1</v>
      </c>
      <c r="O44" s="11">
        <v>0</v>
      </c>
      <c r="AB44">
        <v>0</v>
      </c>
      <c r="AO44">
        <v>0</v>
      </c>
    </row>
    <row r="45" spans="1:41">
      <c r="A45" s="10">
        <v>56</v>
      </c>
      <c r="B45" t="s">
        <v>79</v>
      </c>
      <c r="C45" s="12">
        <v>40716</v>
      </c>
      <c r="F45">
        <v>1</v>
      </c>
      <c r="K45">
        <v>1</v>
      </c>
      <c r="O45" s="11">
        <v>0</v>
      </c>
      <c r="AB45">
        <v>0</v>
      </c>
      <c r="AO45">
        <v>0</v>
      </c>
    </row>
    <row r="46" spans="1:41">
      <c r="A46" s="10">
        <v>57</v>
      </c>
      <c r="B46" t="s">
        <v>80</v>
      </c>
      <c r="C46" s="12">
        <v>40736</v>
      </c>
      <c r="F46">
        <v>1</v>
      </c>
      <c r="L46">
        <v>1</v>
      </c>
      <c r="O46" s="11">
        <v>0</v>
      </c>
      <c r="AB46">
        <v>0</v>
      </c>
      <c r="AO46">
        <v>0</v>
      </c>
    </row>
    <row r="47" spans="1:41">
      <c r="A47" s="10">
        <v>58</v>
      </c>
      <c r="B47" t="s">
        <v>81</v>
      </c>
      <c r="C47" s="12">
        <v>40742</v>
      </c>
      <c r="E47">
        <v>1</v>
      </c>
      <c r="K47">
        <v>1</v>
      </c>
      <c r="O47" s="11">
        <v>0</v>
      </c>
      <c r="AB47">
        <v>1</v>
      </c>
      <c r="AI47">
        <v>1</v>
      </c>
      <c r="AK47">
        <v>1</v>
      </c>
      <c r="AO47">
        <v>0</v>
      </c>
    </row>
    <row r="48" spans="1:41" s="21" customFormat="1">
      <c r="A48" s="1" t="s">
        <v>0</v>
      </c>
      <c r="B48" s="1" t="s">
        <v>1</v>
      </c>
      <c r="C48" s="22" t="s">
        <v>2</v>
      </c>
      <c r="D48" s="21" t="s">
        <v>4</v>
      </c>
      <c r="E48" s="21" t="s">
        <v>5</v>
      </c>
      <c r="F48" s="21" t="s">
        <v>3</v>
      </c>
      <c r="G48" s="21" t="s">
        <v>9</v>
      </c>
      <c r="H48" s="21" t="s">
        <v>6</v>
      </c>
      <c r="I48" s="21" t="s">
        <v>89</v>
      </c>
      <c r="J48" s="22"/>
      <c r="K48" s="21" t="s">
        <v>7</v>
      </c>
      <c r="L48" s="21" t="s">
        <v>8</v>
      </c>
      <c r="M48" s="21" t="s">
        <v>31</v>
      </c>
      <c r="N48" s="22"/>
      <c r="O48" s="22" t="s">
        <v>21</v>
      </c>
      <c r="P48" s="22" t="s">
        <v>13</v>
      </c>
      <c r="Q48" s="6" t="s">
        <v>14</v>
      </c>
      <c r="R48" s="6" t="s">
        <v>15</v>
      </c>
      <c r="S48" s="6" t="s">
        <v>91</v>
      </c>
      <c r="T48" s="6" t="s">
        <v>20</v>
      </c>
      <c r="U48" s="6" t="s">
        <v>12</v>
      </c>
      <c r="V48" s="1" t="s">
        <v>16</v>
      </c>
      <c r="W48" s="1" t="s">
        <v>17</v>
      </c>
      <c r="X48" s="1" t="s">
        <v>69</v>
      </c>
      <c r="Y48" s="1" t="s">
        <v>71</v>
      </c>
      <c r="Z48" s="1" t="s">
        <v>70</v>
      </c>
      <c r="AA48" s="1"/>
      <c r="AB48" s="1" t="s">
        <v>21</v>
      </c>
      <c r="AC48" s="22" t="s">
        <v>13</v>
      </c>
      <c r="AD48" s="6" t="s">
        <v>14</v>
      </c>
      <c r="AE48" s="6" t="s">
        <v>15</v>
      </c>
      <c r="AF48" s="6" t="s">
        <v>91</v>
      </c>
      <c r="AG48" s="6" t="s">
        <v>20</v>
      </c>
      <c r="AH48" s="6" t="s">
        <v>12</v>
      </c>
      <c r="AI48" s="1" t="s">
        <v>16</v>
      </c>
      <c r="AJ48" s="1" t="s">
        <v>17</v>
      </c>
      <c r="AK48" s="1" t="s">
        <v>69</v>
      </c>
      <c r="AL48" s="1" t="s">
        <v>71</v>
      </c>
      <c r="AM48" s="1" t="s">
        <v>70</v>
      </c>
      <c r="AO48" s="1" t="s">
        <v>184</v>
      </c>
    </row>
    <row r="49" spans="1:41" s="16" customFormat="1">
      <c r="A49" s="15">
        <v>59</v>
      </c>
      <c r="B49" s="16" t="s">
        <v>82</v>
      </c>
      <c r="C49" s="19">
        <v>40749</v>
      </c>
      <c r="E49" s="16">
        <v>1</v>
      </c>
      <c r="I49" s="16">
        <v>1</v>
      </c>
      <c r="L49" s="16">
        <v>1</v>
      </c>
      <c r="O49" s="18">
        <v>0</v>
      </c>
      <c r="AB49" s="16">
        <v>1</v>
      </c>
      <c r="AE49" s="16">
        <v>1</v>
      </c>
      <c r="AK49" s="16">
        <v>1</v>
      </c>
      <c r="AO49" s="16">
        <v>0</v>
      </c>
    </row>
    <row r="50" spans="1:41">
      <c r="A50" s="10">
        <v>60</v>
      </c>
      <c r="B50" t="s">
        <v>83</v>
      </c>
      <c r="C50" s="12">
        <v>40750</v>
      </c>
      <c r="F50">
        <v>1</v>
      </c>
      <c r="K50">
        <v>1</v>
      </c>
      <c r="O50" s="11">
        <v>0</v>
      </c>
      <c r="AB50">
        <v>0</v>
      </c>
      <c r="AO50">
        <v>0</v>
      </c>
    </row>
    <row r="51" spans="1:41">
      <c r="A51" s="10">
        <v>61</v>
      </c>
      <c r="B51" t="s">
        <v>84</v>
      </c>
      <c r="C51" s="12">
        <v>40794</v>
      </c>
      <c r="F51">
        <v>1</v>
      </c>
      <c r="L51">
        <v>1</v>
      </c>
      <c r="O51" s="11">
        <v>0</v>
      </c>
      <c r="AB51">
        <v>0</v>
      </c>
      <c r="AO51">
        <v>0</v>
      </c>
    </row>
    <row r="52" spans="1:41">
      <c r="A52" s="10">
        <v>62</v>
      </c>
      <c r="B52" t="s">
        <v>85</v>
      </c>
      <c r="C52" s="12">
        <v>40794</v>
      </c>
      <c r="I52">
        <v>1</v>
      </c>
      <c r="K52">
        <v>1</v>
      </c>
      <c r="O52" s="11">
        <v>0</v>
      </c>
      <c r="AB52">
        <v>0</v>
      </c>
      <c r="AO52">
        <v>0</v>
      </c>
    </row>
    <row r="53" spans="1:41">
      <c r="A53" s="10">
        <v>63</v>
      </c>
      <c r="B53" t="s">
        <v>86</v>
      </c>
      <c r="C53" s="12">
        <v>40814</v>
      </c>
      <c r="F53">
        <v>1</v>
      </c>
      <c r="K53">
        <v>1</v>
      </c>
      <c r="O53" s="11">
        <v>0</v>
      </c>
      <c r="AB53">
        <v>0</v>
      </c>
      <c r="AO53">
        <v>0</v>
      </c>
    </row>
    <row r="54" spans="1:41">
      <c r="A54" s="10">
        <v>64</v>
      </c>
      <c r="B54" t="s">
        <v>87</v>
      </c>
      <c r="C54" s="12">
        <v>40819</v>
      </c>
      <c r="F54">
        <v>1</v>
      </c>
      <c r="K54">
        <v>1</v>
      </c>
      <c r="O54" s="11">
        <v>0</v>
      </c>
      <c r="AB54">
        <v>0</v>
      </c>
      <c r="AO54">
        <v>0</v>
      </c>
    </row>
    <row r="55" spans="1:41">
      <c r="A55" s="10">
        <v>65</v>
      </c>
      <c r="B55" t="s">
        <v>88</v>
      </c>
      <c r="C55" s="12">
        <v>40822</v>
      </c>
      <c r="I55">
        <v>1</v>
      </c>
      <c r="K55">
        <v>1</v>
      </c>
      <c r="O55" s="11">
        <v>0</v>
      </c>
      <c r="AB55">
        <v>0</v>
      </c>
      <c r="AO55">
        <v>0</v>
      </c>
    </row>
    <row r="56" spans="1:41">
      <c r="A56" s="10">
        <v>66</v>
      </c>
      <c r="B56" t="s">
        <v>92</v>
      </c>
      <c r="C56" s="12">
        <v>40886</v>
      </c>
      <c r="I56">
        <v>1</v>
      </c>
      <c r="K56">
        <v>1</v>
      </c>
      <c r="O56" s="11">
        <v>0</v>
      </c>
      <c r="AB56">
        <v>0</v>
      </c>
      <c r="AO56">
        <v>0</v>
      </c>
    </row>
    <row r="57" spans="1:41">
      <c r="A57" s="10">
        <v>67</v>
      </c>
      <c r="B57" t="s">
        <v>93</v>
      </c>
      <c r="C57" s="12">
        <v>40890</v>
      </c>
      <c r="F57">
        <v>1</v>
      </c>
      <c r="M57">
        <v>1</v>
      </c>
      <c r="O57" s="11">
        <v>0</v>
      </c>
      <c r="AB57">
        <v>0</v>
      </c>
      <c r="AO57">
        <v>0</v>
      </c>
    </row>
    <row r="58" spans="1:41">
      <c r="A58" s="10">
        <v>68</v>
      </c>
      <c r="B58" t="s">
        <v>94</v>
      </c>
      <c r="C58" s="12">
        <v>40891</v>
      </c>
      <c r="I58">
        <v>1</v>
      </c>
      <c r="K58">
        <v>1</v>
      </c>
      <c r="O58" s="11">
        <v>0</v>
      </c>
      <c r="AB58">
        <v>0</v>
      </c>
      <c r="AO58">
        <v>0</v>
      </c>
    </row>
    <row r="59" spans="1:41">
      <c r="A59" s="10">
        <v>69</v>
      </c>
      <c r="B59" t="s">
        <v>95</v>
      </c>
      <c r="C59" s="12">
        <v>40918</v>
      </c>
      <c r="I59">
        <v>1</v>
      </c>
      <c r="L59">
        <v>1</v>
      </c>
      <c r="O59" s="11">
        <v>0</v>
      </c>
      <c r="AB59">
        <v>0</v>
      </c>
      <c r="AO59">
        <v>0</v>
      </c>
    </row>
    <row r="60" spans="1:41">
      <c r="A60" s="10">
        <v>70</v>
      </c>
      <c r="B60" t="s">
        <v>96</v>
      </c>
      <c r="C60" s="12">
        <v>40918</v>
      </c>
      <c r="F60">
        <v>1</v>
      </c>
      <c r="L60">
        <v>1</v>
      </c>
      <c r="O60" s="11">
        <v>0</v>
      </c>
      <c r="AB60">
        <v>0</v>
      </c>
      <c r="AO60">
        <v>0</v>
      </c>
    </row>
    <row r="61" spans="1:41">
      <c r="A61" s="10">
        <v>71</v>
      </c>
      <c r="B61" t="s">
        <v>97</v>
      </c>
      <c r="C61" s="12">
        <v>40921</v>
      </c>
      <c r="I61">
        <v>1</v>
      </c>
      <c r="K61">
        <v>1</v>
      </c>
      <c r="O61" s="11">
        <v>0</v>
      </c>
      <c r="AB61">
        <v>0</v>
      </c>
      <c r="AO61">
        <v>0</v>
      </c>
    </row>
    <row r="62" spans="1:41">
      <c r="A62" s="10">
        <v>72</v>
      </c>
      <c r="B62" t="s">
        <v>98</v>
      </c>
      <c r="C62" s="12">
        <v>40926</v>
      </c>
      <c r="F62">
        <v>1</v>
      </c>
      <c r="M62">
        <v>1</v>
      </c>
      <c r="O62" s="11">
        <v>0</v>
      </c>
      <c r="AB62">
        <v>0</v>
      </c>
      <c r="AO62">
        <v>0</v>
      </c>
    </row>
    <row r="63" spans="1:41">
      <c r="A63" s="10">
        <v>73</v>
      </c>
      <c r="B63" t="s">
        <v>99</v>
      </c>
      <c r="C63" s="12">
        <v>40926</v>
      </c>
      <c r="F63">
        <v>1</v>
      </c>
      <c r="M63">
        <v>1</v>
      </c>
      <c r="O63" s="11">
        <v>0</v>
      </c>
      <c r="AB63">
        <v>0</v>
      </c>
      <c r="AO63">
        <v>0</v>
      </c>
    </row>
    <row r="64" spans="1:41">
      <c r="A64" s="10">
        <v>74</v>
      </c>
      <c r="B64" t="s">
        <v>100</v>
      </c>
      <c r="C64" s="12">
        <v>40931</v>
      </c>
      <c r="I64">
        <v>1</v>
      </c>
      <c r="K64">
        <v>1</v>
      </c>
      <c r="O64" s="11">
        <v>0</v>
      </c>
      <c r="AB64">
        <v>0</v>
      </c>
      <c r="AO64">
        <v>0</v>
      </c>
    </row>
    <row r="65" spans="1:41">
      <c r="A65" s="10">
        <v>75</v>
      </c>
      <c r="B65" t="s">
        <v>101</v>
      </c>
      <c r="C65" s="12">
        <v>40932</v>
      </c>
      <c r="F65">
        <v>1</v>
      </c>
      <c r="K65">
        <v>1</v>
      </c>
      <c r="O65" s="11">
        <v>0</v>
      </c>
      <c r="AB65">
        <v>0</v>
      </c>
      <c r="AO65">
        <v>0</v>
      </c>
    </row>
    <row r="66" spans="1:41">
      <c r="A66" s="10">
        <v>76</v>
      </c>
      <c r="B66" t="s">
        <v>102</v>
      </c>
      <c r="C66" s="12">
        <v>40940</v>
      </c>
      <c r="I66">
        <v>1</v>
      </c>
      <c r="K66">
        <v>1</v>
      </c>
      <c r="O66" s="11">
        <v>0</v>
      </c>
      <c r="AB66">
        <v>0</v>
      </c>
      <c r="AO66">
        <v>0</v>
      </c>
    </row>
    <row r="67" spans="1:41">
      <c r="A67" s="10">
        <v>77</v>
      </c>
      <c r="B67" t="s">
        <v>103</v>
      </c>
      <c r="C67" s="12">
        <v>40946</v>
      </c>
      <c r="D67">
        <v>1</v>
      </c>
      <c r="K67">
        <v>1</v>
      </c>
      <c r="O67" s="11">
        <v>1</v>
      </c>
      <c r="S67">
        <v>1</v>
      </c>
      <c r="Z67">
        <v>1</v>
      </c>
      <c r="AB67">
        <v>0</v>
      </c>
      <c r="AO67">
        <v>0</v>
      </c>
    </row>
    <row r="68" spans="1:41">
      <c r="A68" s="10">
        <v>78</v>
      </c>
      <c r="B68" t="s">
        <v>104</v>
      </c>
      <c r="C68" s="12">
        <v>40949</v>
      </c>
      <c r="F68">
        <v>1</v>
      </c>
      <c r="K68">
        <v>1</v>
      </c>
      <c r="O68" s="11">
        <v>0</v>
      </c>
      <c r="AB68">
        <v>0</v>
      </c>
      <c r="AO68">
        <v>0</v>
      </c>
    </row>
    <row r="69" spans="1:41">
      <c r="A69" s="10">
        <v>79</v>
      </c>
      <c r="B69" t="s">
        <v>105</v>
      </c>
      <c r="C69" s="12">
        <v>40961</v>
      </c>
      <c r="H69">
        <v>1</v>
      </c>
      <c r="K69">
        <v>1</v>
      </c>
      <c r="O69" s="11">
        <v>1</v>
      </c>
      <c r="P69">
        <v>1</v>
      </c>
      <c r="X69">
        <v>1</v>
      </c>
      <c r="AB69">
        <v>1</v>
      </c>
      <c r="AI69">
        <v>1</v>
      </c>
      <c r="AK69">
        <v>1</v>
      </c>
      <c r="AO69">
        <v>0</v>
      </c>
    </row>
    <row r="70" spans="1:41">
      <c r="A70" s="10">
        <v>80</v>
      </c>
      <c r="B70" t="s">
        <v>106</v>
      </c>
      <c r="C70" s="12">
        <v>40962</v>
      </c>
      <c r="F70">
        <v>1</v>
      </c>
      <c r="L70">
        <v>1</v>
      </c>
      <c r="O70" s="11">
        <v>0</v>
      </c>
      <c r="AB70">
        <v>0</v>
      </c>
      <c r="AO70">
        <v>0</v>
      </c>
    </row>
    <row r="71" spans="1:41">
      <c r="A71" s="10">
        <v>81</v>
      </c>
      <c r="B71" t="s">
        <v>107</v>
      </c>
      <c r="C71" s="12">
        <v>40982</v>
      </c>
      <c r="D71">
        <v>1</v>
      </c>
      <c r="M71">
        <v>1</v>
      </c>
      <c r="O71" s="11">
        <v>2</v>
      </c>
      <c r="Q71">
        <v>2</v>
      </c>
      <c r="X71">
        <v>1</v>
      </c>
      <c r="Y71">
        <v>1</v>
      </c>
      <c r="AB71">
        <v>0</v>
      </c>
      <c r="AO71">
        <v>0</v>
      </c>
    </row>
    <row r="72" spans="1:41">
      <c r="A72" s="10">
        <v>82</v>
      </c>
      <c r="B72" t="s">
        <v>108</v>
      </c>
      <c r="C72" s="12">
        <v>41011</v>
      </c>
      <c r="D72">
        <v>1</v>
      </c>
      <c r="M72">
        <v>1</v>
      </c>
      <c r="O72" s="11">
        <v>5</v>
      </c>
      <c r="Q72">
        <v>5</v>
      </c>
      <c r="X72">
        <v>1</v>
      </c>
      <c r="AB72">
        <v>0</v>
      </c>
      <c r="AO72">
        <v>0</v>
      </c>
    </row>
    <row r="73" spans="1:41">
      <c r="A73" s="10">
        <v>83</v>
      </c>
      <c r="B73" t="s">
        <v>109</v>
      </c>
      <c r="C73" s="12">
        <v>41011</v>
      </c>
      <c r="I73">
        <v>1</v>
      </c>
      <c r="K73">
        <v>1</v>
      </c>
      <c r="O73" s="11">
        <v>0</v>
      </c>
      <c r="AB73">
        <v>0</v>
      </c>
      <c r="AO73">
        <v>0</v>
      </c>
    </row>
    <row r="74" spans="1:41">
      <c r="A74" s="10">
        <v>84</v>
      </c>
      <c r="B74" t="s">
        <v>110</v>
      </c>
      <c r="C74" s="12">
        <v>41017</v>
      </c>
      <c r="I74">
        <v>1</v>
      </c>
      <c r="K74">
        <v>1</v>
      </c>
      <c r="O74" s="11">
        <v>0</v>
      </c>
      <c r="AB74">
        <v>0</v>
      </c>
      <c r="AO74">
        <v>0</v>
      </c>
    </row>
    <row r="75" spans="1:41">
      <c r="A75" s="10">
        <v>85</v>
      </c>
      <c r="B75" t="s">
        <v>111</v>
      </c>
      <c r="C75" s="12">
        <v>41034</v>
      </c>
      <c r="I75">
        <v>1</v>
      </c>
      <c r="L75">
        <v>1</v>
      </c>
      <c r="O75" s="11">
        <v>0</v>
      </c>
      <c r="AB75">
        <v>0</v>
      </c>
      <c r="AO75">
        <v>0</v>
      </c>
    </row>
    <row r="76" spans="1:41">
      <c r="A76" s="10">
        <v>86</v>
      </c>
      <c r="B76" t="s">
        <v>112</v>
      </c>
      <c r="C76" s="12">
        <v>41060</v>
      </c>
      <c r="F76">
        <v>1</v>
      </c>
      <c r="K76">
        <v>1</v>
      </c>
      <c r="O76" s="11">
        <v>0</v>
      </c>
      <c r="AB76">
        <v>0</v>
      </c>
      <c r="AO76">
        <v>0</v>
      </c>
    </row>
    <row r="77" spans="1:41">
      <c r="A77" s="10">
        <v>87</v>
      </c>
      <c r="B77" t="s">
        <v>113</v>
      </c>
      <c r="C77" s="12">
        <v>41122</v>
      </c>
      <c r="I77">
        <v>1</v>
      </c>
      <c r="L77">
        <v>1</v>
      </c>
      <c r="O77" s="11">
        <v>0</v>
      </c>
      <c r="AB77">
        <v>0</v>
      </c>
      <c r="AO77">
        <v>0</v>
      </c>
    </row>
    <row r="78" spans="1:41">
      <c r="A78" s="10">
        <v>88</v>
      </c>
      <c r="B78" t="s">
        <v>114</v>
      </c>
      <c r="C78" s="12">
        <v>41214</v>
      </c>
      <c r="I78">
        <v>1</v>
      </c>
      <c r="K78">
        <v>1</v>
      </c>
      <c r="O78" s="11">
        <v>0</v>
      </c>
      <c r="AB78">
        <v>0</v>
      </c>
      <c r="AO78">
        <v>0</v>
      </c>
    </row>
    <row r="79" spans="1:41" s="21" customFormat="1">
      <c r="A79" s="1" t="s">
        <v>0</v>
      </c>
      <c r="B79" s="1" t="s">
        <v>1</v>
      </c>
      <c r="C79" s="22" t="s">
        <v>2</v>
      </c>
      <c r="D79" s="21" t="s">
        <v>4</v>
      </c>
      <c r="E79" s="21" t="s">
        <v>5</v>
      </c>
      <c r="F79" s="21" t="s">
        <v>3</v>
      </c>
      <c r="G79" s="21" t="s">
        <v>9</v>
      </c>
      <c r="H79" s="21" t="s">
        <v>6</v>
      </c>
      <c r="I79" s="21" t="s">
        <v>89</v>
      </c>
      <c r="J79" s="22"/>
      <c r="K79" s="21" t="s">
        <v>7</v>
      </c>
      <c r="L79" s="21" t="s">
        <v>8</v>
      </c>
      <c r="M79" s="21" t="s">
        <v>31</v>
      </c>
      <c r="N79" s="22"/>
      <c r="O79" s="22" t="s">
        <v>21</v>
      </c>
      <c r="P79" s="22" t="s">
        <v>13</v>
      </c>
      <c r="Q79" s="6" t="s">
        <v>14</v>
      </c>
      <c r="R79" s="6" t="s">
        <v>15</v>
      </c>
      <c r="S79" s="6" t="s">
        <v>91</v>
      </c>
      <c r="T79" s="6" t="s">
        <v>20</v>
      </c>
      <c r="U79" s="6" t="s">
        <v>12</v>
      </c>
      <c r="V79" s="1" t="s">
        <v>16</v>
      </c>
      <c r="W79" s="1" t="s">
        <v>17</v>
      </c>
      <c r="X79" s="1" t="s">
        <v>69</v>
      </c>
      <c r="Y79" s="1" t="s">
        <v>71</v>
      </c>
      <c r="Z79" s="1" t="s">
        <v>70</v>
      </c>
      <c r="AA79" s="1"/>
      <c r="AB79" s="1" t="s">
        <v>21</v>
      </c>
      <c r="AC79" s="22" t="s">
        <v>13</v>
      </c>
      <c r="AD79" s="6" t="s">
        <v>14</v>
      </c>
      <c r="AE79" s="6" t="s">
        <v>15</v>
      </c>
      <c r="AF79" s="6" t="s">
        <v>91</v>
      </c>
      <c r="AG79" s="6" t="s">
        <v>20</v>
      </c>
      <c r="AH79" s="6" t="s">
        <v>12</v>
      </c>
      <c r="AI79" s="1" t="s">
        <v>16</v>
      </c>
      <c r="AJ79" s="1" t="s">
        <v>17</v>
      </c>
      <c r="AK79" s="1" t="s">
        <v>69</v>
      </c>
      <c r="AL79" s="1" t="s">
        <v>71</v>
      </c>
      <c r="AM79" s="1" t="s">
        <v>70</v>
      </c>
      <c r="AO79" s="1" t="s">
        <v>184</v>
      </c>
    </row>
    <row r="80" spans="1:41">
      <c r="A80" s="10">
        <v>89</v>
      </c>
      <c r="B80" t="s">
        <v>115</v>
      </c>
      <c r="C80" s="12">
        <v>41285</v>
      </c>
      <c r="F80">
        <v>1</v>
      </c>
      <c r="L80">
        <v>1</v>
      </c>
      <c r="O80" s="11">
        <v>0</v>
      </c>
      <c r="AB80">
        <v>0</v>
      </c>
      <c r="AO80">
        <v>0</v>
      </c>
    </row>
    <row r="81" spans="1:41">
      <c r="A81" s="10">
        <v>90</v>
      </c>
      <c r="B81" t="s">
        <v>116</v>
      </c>
      <c r="C81" s="12">
        <v>41296</v>
      </c>
      <c r="F81">
        <v>1</v>
      </c>
      <c r="M81">
        <v>1</v>
      </c>
      <c r="O81" s="11">
        <v>0</v>
      </c>
      <c r="AB81">
        <v>0</v>
      </c>
      <c r="AO81">
        <v>0</v>
      </c>
    </row>
    <row r="82" spans="1:41">
      <c r="A82" s="10">
        <v>91</v>
      </c>
      <c r="B82" t="s">
        <v>117</v>
      </c>
      <c r="C82" s="12">
        <v>41345</v>
      </c>
      <c r="F82">
        <v>1</v>
      </c>
      <c r="K82">
        <v>1</v>
      </c>
      <c r="O82" s="11">
        <v>0</v>
      </c>
      <c r="AB82">
        <v>0</v>
      </c>
      <c r="AO82">
        <v>0</v>
      </c>
    </row>
    <row r="83" spans="1:41">
      <c r="A83" s="10">
        <v>92</v>
      </c>
      <c r="B83" t="s">
        <v>118</v>
      </c>
      <c r="C83" s="12">
        <v>41352</v>
      </c>
      <c r="I83">
        <v>1</v>
      </c>
      <c r="L83">
        <v>1</v>
      </c>
      <c r="O83" s="11">
        <v>0</v>
      </c>
      <c r="AB83">
        <v>0</v>
      </c>
      <c r="AO83">
        <v>0</v>
      </c>
    </row>
    <row r="84" spans="1:41">
      <c r="A84" s="10">
        <v>93</v>
      </c>
      <c r="B84" t="s">
        <v>119</v>
      </c>
      <c r="C84" s="12">
        <v>41354</v>
      </c>
      <c r="I84">
        <v>1</v>
      </c>
      <c r="M84">
        <v>1</v>
      </c>
      <c r="O84" s="11">
        <v>0</v>
      </c>
      <c r="AB84">
        <v>0</v>
      </c>
      <c r="AO84">
        <v>0</v>
      </c>
    </row>
    <row r="85" spans="1:41">
      <c r="A85" s="10">
        <v>94</v>
      </c>
      <c r="B85" t="s">
        <v>120</v>
      </c>
      <c r="C85" s="12">
        <v>41369</v>
      </c>
      <c r="D85">
        <v>1</v>
      </c>
      <c r="K85">
        <v>1</v>
      </c>
      <c r="O85" s="11">
        <v>2</v>
      </c>
      <c r="R85">
        <v>1</v>
      </c>
      <c r="T85">
        <v>1</v>
      </c>
      <c r="X85">
        <v>2</v>
      </c>
      <c r="AB85">
        <v>0</v>
      </c>
      <c r="AO85">
        <v>0</v>
      </c>
    </row>
    <row r="86" spans="1:41">
      <c r="A86" s="10">
        <v>95</v>
      </c>
      <c r="B86" t="s">
        <v>121</v>
      </c>
      <c r="C86" s="12">
        <v>41387</v>
      </c>
      <c r="I86">
        <v>1</v>
      </c>
      <c r="L86">
        <v>1</v>
      </c>
      <c r="O86" s="11">
        <v>0</v>
      </c>
      <c r="AB86">
        <v>0</v>
      </c>
      <c r="AO86">
        <v>0</v>
      </c>
    </row>
    <row r="87" spans="1:41">
      <c r="A87" s="10">
        <v>96</v>
      </c>
      <c r="B87" t="s">
        <v>122</v>
      </c>
      <c r="C87" s="12">
        <v>41390</v>
      </c>
      <c r="F87">
        <v>1</v>
      </c>
      <c r="K87">
        <v>1</v>
      </c>
      <c r="O87" s="11">
        <v>0</v>
      </c>
      <c r="AB87">
        <v>0</v>
      </c>
      <c r="AO87">
        <v>0</v>
      </c>
    </row>
    <row r="88" spans="1:41">
      <c r="A88" s="10">
        <v>97</v>
      </c>
      <c r="B88" t="s">
        <v>123</v>
      </c>
      <c r="C88" s="12">
        <v>41393</v>
      </c>
      <c r="F88">
        <v>1</v>
      </c>
      <c r="K88">
        <v>1</v>
      </c>
      <c r="O88" s="11">
        <v>0</v>
      </c>
      <c r="AB88">
        <v>0</v>
      </c>
      <c r="AO88">
        <v>0</v>
      </c>
    </row>
    <row r="89" spans="1:41">
      <c r="A89" s="10">
        <v>98</v>
      </c>
      <c r="B89" t="s">
        <v>124</v>
      </c>
      <c r="C89" s="12">
        <v>41408</v>
      </c>
      <c r="F89">
        <v>1</v>
      </c>
      <c r="L89">
        <v>1</v>
      </c>
      <c r="O89" s="11">
        <v>0</v>
      </c>
      <c r="AB89">
        <v>0</v>
      </c>
      <c r="AO89">
        <v>0</v>
      </c>
    </row>
    <row r="90" spans="1:41">
      <c r="A90" s="10">
        <v>99</v>
      </c>
      <c r="B90" t="s">
        <v>125</v>
      </c>
      <c r="C90" s="12">
        <v>41436</v>
      </c>
      <c r="F90">
        <v>1</v>
      </c>
      <c r="L90">
        <v>1</v>
      </c>
      <c r="O90" s="11">
        <v>0</v>
      </c>
      <c r="AB90">
        <v>0</v>
      </c>
      <c r="AO90">
        <v>0</v>
      </c>
    </row>
    <row r="91" spans="1:41">
      <c r="A91" s="10">
        <v>100</v>
      </c>
      <c r="B91" t="s">
        <v>126</v>
      </c>
      <c r="C91" s="12">
        <v>41439</v>
      </c>
      <c r="F91">
        <v>1</v>
      </c>
      <c r="K91">
        <v>1</v>
      </c>
      <c r="O91" s="11">
        <v>0</v>
      </c>
      <c r="AB91">
        <v>0</v>
      </c>
      <c r="AO91">
        <v>0</v>
      </c>
    </row>
    <row r="92" spans="1:41">
      <c r="A92" s="10">
        <v>101</v>
      </c>
      <c r="B92" t="s">
        <v>127</v>
      </c>
      <c r="C92" s="12">
        <v>41449</v>
      </c>
      <c r="I92">
        <v>1</v>
      </c>
      <c r="K92">
        <v>1</v>
      </c>
      <c r="O92" s="11">
        <v>0</v>
      </c>
      <c r="AB92">
        <v>0</v>
      </c>
      <c r="AO92">
        <v>0</v>
      </c>
    </row>
    <row r="93" spans="1:41">
      <c r="A93" s="10">
        <v>102</v>
      </c>
      <c r="B93" t="s">
        <v>128</v>
      </c>
      <c r="C93" s="12">
        <v>41523</v>
      </c>
      <c r="I93">
        <v>1</v>
      </c>
      <c r="K93">
        <v>1</v>
      </c>
      <c r="O93" s="11">
        <v>0</v>
      </c>
      <c r="AB93">
        <v>0</v>
      </c>
      <c r="AO93">
        <v>0</v>
      </c>
    </row>
    <row r="94" spans="1:41">
      <c r="A94" s="10">
        <v>103</v>
      </c>
      <c r="B94" t="s">
        <v>129</v>
      </c>
      <c r="C94" s="12">
        <v>41570</v>
      </c>
      <c r="F94">
        <v>1</v>
      </c>
      <c r="L94">
        <v>1</v>
      </c>
      <c r="O94" s="11">
        <v>0</v>
      </c>
      <c r="AB94">
        <v>0</v>
      </c>
      <c r="AO94">
        <v>0</v>
      </c>
    </row>
    <row r="95" spans="1:41" s="16" customFormat="1">
      <c r="A95" s="15">
        <v>104</v>
      </c>
      <c r="B95" s="16" t="s">
        <v>130</v>
      </c>
      <c r="C95" s="19">
        <v>41603</v>
      </c>
      <c r="E95" s="16">
        <v>1</v>
      </c>
      <c r="I95" s="16">
        <v>1</v>
      </c>
      <c r="K95" s="16">
        <v>1</v>
      </c>
      <c r="O95" s="18">
        <v>0</v>
      </c>
      <c r="AB95" s="16">
        <v>1</v>
      </c>
      <c r="AI95" s="16">
        <v>1</v>
      </c>
      <c r="AL95" s="16">
        <v>1</v>
      </c>
      <c r="AO95" s="16">
        <v>0</v>
      </c>
    </row>
    <row r="96" spans="1:41">
      <c r="A96" s="10">
        <v>105</v>
      </c>
      <c r="B96" t="s">
        <v>131</v>
      </c>
      <c r="C96" s="12">
        <v>41612</v>
      </c>
      <c r="F96">
        <v>1</v>
      </c>
      <c r="K96">
        <v>1</v>
      </c>
      <c r="O96" s="11">
        <v>0</v>
      </c>
      <c r="AB96">
        <v>0</v>
      </c>
      <c r="AO96">
        <v>0</v>
      </c>
    </row>
    <row r="97" spans="1:41">
      <c r="A97" s="10">
        <v>106</v>
      </c>
      <c r="B97" t="s">
        <v>132</v>
      </c>
      <c r="C97" s="12">
        <v>41626</v>
      </c>
      <c r="F97">
        <v>1</v>
      </c>
      <c r="L97">
        <v>1</v>
      </c>
      <c r="O97" s="11">
        <v>0</v>
      </c>
      <c r="AB97">
        <v>0</v>
      </c>
      <c r="AO97">
        <v>0</v>
      </c>
    </row>
    <row r="98" spans="1:41">
      <c r="A98" s="10">
        <v>107</v>
      </c>
      <c r="B98" t="s">
        <v>133</v>
      </c>
      <c r="C98" s="12">
        <v>41644</v>
      </c>
      <c r="F98">
        <v>1</v>
      </c>
      <c r="L98">
        <v>1</v>
      </c>
      <c r="O98" s="11">
        <v>0</v>
      </c>
      <c r="Z98">
        <v>1</v>
      </c>
      <c r="AB98">
        <v>0</v>
      </c>
      <c r="AO98">
        <v>0</v>
      </c>
    </row>
    <row r="99" spans="1:41">
      <c r="A99" s="10">
        <v>108</v>
      </c>
      <c r="B99" t="s">
        <v>134</v>
      </c>
      <c r="C99" s="12">
        <v>41655</v>
      </c>
      <c r="I99">
        <v>1</v>
      </c>
      <c r="L99">
        <v>1</v>
      </c>
      <c r="O99" s="11">
        <v>0</v>
      </c>
      <c r="AB99">
        <v>0</v>
      </c>
      <c r="AO99">
        <v>0</v>
      </c>
    </row>
    <row r="100" spans="1:41">
      <c r="A100" s="10">
        <v>109</v>
      </c>
      <c r="B100" t="s">
        <v>135</v>
      </c>
      <c r="C100" s="12">
        <v>41675</v>
      </c>
      <c r="I100">
        <v>1</v>
      </c>
      <c r="M100">
        <v>1</v>
      </c>
      <c r="O100" s="11">
        <v>0</v>
      </c>
      <c r="AB100">
        <v>0</v>
      </c>
      <c r="AO100">
        <v>0</v>
      </c>
    </row>
    <row r="101" spans="1:41">
      <c r="A101" s="10">
        <v>110</v>
      </c>
      <c r="B101" t="s">
        <v>136</v>
      </c>
      <c r="C101" s="12">
        <v>41683</v>
      </c>
      <c r="D101">
        <v>1</v>
      </c>
      <c r="K101">
        <v>1</v>
      </c>
      <c r="O101" s="11">
        <v>1</v>
      </c>
      <c r="P101">
        <v>1</v>
      </c>
      <c r="X101">
        <v>1</v>
      </c>
      <c r="AB101">
        <v>0</v>
      </c>
      <c r="AO101">
        <v>0</v>
      </c>
    </row>
    <row r="102" spans="1:41" s="16" customFormat="1">
      <c r="A102" s="15">
        <v>111</v>
      </c>
      <c r="B102" s="16" t="s">
        <v>137</v>
      </c>
      <c r="C102" s="19">
        <v>41690</v>
      </c>
      <c r="E102" s="16">
        <v>1</v>
      </c>
      <c r="I102" s="16">
        <v>1</v>
      </c>
      <c r="K102" s="16">
        <v>1</v>
      </c>
      <c r="O102" s="18">
        <v>0</v>
      </c>
      <c r="AB102" s="16">
        <v>1</v>
      </c>
      <c r="AJ102" s="16">
        <v>1</v>
      </c>
      <c r="AL102" s="16">
        <v>1</v>
      </c>
      <c r="AO102" s="16">
        <v>0</v>
      </c>
    </row>
    <row r="103" spans="1:41">
      <c r="A103" s="10">
        <v>112</v>
      </c>
      <c r="B103" t="s">
        <v>138</v>
      </c>
      <c r="C103" s="12">
        <v>41698</v>
      </c>
      <c r="F103">
        <v>1</v>
      </c>
      <c r="L103">
        <v>1</v>
      </c>
      <c r="O103" s="11">
        <v>0</v>
      </c>
      <c r="AB103">
        <v>0</v>
      </c>
      <c r="AO103">
        <v>0</v>
      </c>
    </row>
    <row r="104" spans="1:41">
      <c r="A104" s="10">
        <v>113</v>
      </c>
      <c r="B104" t="s">
        <v>139</v>
      </c>
      <c r="C104" s="12">
        <v>41723</v>
      </c>
      <c r="F104">
        <v>1</v>
      </c>
      <c r="L104">
        <v>1</v>
      </c>
      <c r="O104" s="11">
        <v>0</v>
      </c>
      <c r="AB104">
        <v>0</v>
      </c>
      <c r="AO104">
        <v>0</v>
      </c>
    </row>
    <row r="105" spans="1:41">
      <c r="A105" s="10">
        <v>114</v>
      </c>
      <c r="B105" t="s">
        <v>140</v>
      </c>
      <c r="C105" s="12">
        <v>41751</v>
      </c>
      <c r="F105">
        <v>1</v>
      </c>
      <c r="L105">
        <v>1</v>
      </c>
      <c r="O105" s="11">
        <v>0</v>
      </c>
      <c r="AB105">
        <v>0</v>
      </c>
      <c r="AO105">
        <v>0</v>
      </c>
    </row>
    <row r="106" spans="1:41">
      <c r="A106" s="10">
        <v>115</v>
      </c>
      <c r="B106" t="s">
        <v>141</v>
      </c>
      <c r="C106" s="12">
        <v>41781</v>
      </c>
      <c r="I106">
        <v>1</v>
      </c>
      <c r="K106">
        <v>1</v>
      </c>
      <c r="O106" s="11">
        <v>0</v>
      </c>
      <c r="AB106">
        <v>0</v>
      </c>
      <c r="AO106">
        <v>0</v>
      </c>
    </row>
    <row r="107" spans="1:41">
      <c r="A107" s="10">
        <v>116</v>
      </c>
      <c r="B107" t="s">
        <v>142</v>
      </c>
      <c r="C107" s="12">
        <v>41808</v>
      </c>
      <c r="F107">
        <v>1</v>
      </c>
      <c r="K107">
        <v>1</v>
      </c>
      <c r="O107" s="11">
        <v>0</v>
      </c>
      <c r="AB107">
        <v>0</v>
      </c>
      <c r="AO107">
        <v>0</v>
      </c>
    </row>
    <row r="108" spans="1:41">
      <c r="A108" s="10">
        <v>117</v>
      </c>
      <c r="B108" t="s">
        <v>143</v>
      </c>
      <c r="C108" s="12">
        <v>41813</v>
      </c>
      <c r="F108">
        <v>1</v>
      </c>
      <c r="K108">
        <v>1</v>
      </c>
      <c r="O108" s="11">
        <v>0</v>
      </c>
      <c r="AB108">
        <v>0</v>
      </c>
      <c r="AO108">
        <v>0</v>
      </c>
    </row>
    <row r="109" spans="1:41">
      <c r="A109" s="10">
        <v>118</v>
      </c>
      <c r="B109" t="s">
        <v>144</v>
      </c>
      <c r="C109" s="12">
        <v>41829</v>
      </c>
      <c r="F109">
        <v>1</v>
      </c>
      <c r="L109">
        <v>1</v>
      </c>
      <c r="O109" s="11">
        <v>0</v>
      </c>
      <c r="AB109">
        <v>0</v>
      </c>
      <c r="AO109">
        <v>0</v>
      </c>
    </row>
    <row r="110" spans="1:41">
      <c r="A110" s="10">
        <v>119</v>
      </c>
      <c r="B110" t="s">
        <v>145</v>
      </c>
      <c r="C110" s="12">
        <v>41880</v>
      </c>
      <c r="F110">
        <v>1</v>
      </c>
      <c r="M110">
        <v>1</v>
      </c>
      <c r="O110" s="11">
        <v>0</v>
      </c>
      <c r="AB110">
        <v>0</v>
      </c>
      <c r="AO110">
        <v>0</v>
      </c>
    </row>
    <row r="111" spans="1:41">
      <c r="A111" s="10">
        <v>120</v>
      </c>
      <c r="B111" t="s">
        <v>146</v>
      </c>
      <c r="C111" s="12">
        <v>41884</v>
      </c>
      <c r="F111">
        <v>1</v>
      </c>
      <c r="K111">
        <v>1</v>
      </c>
      <c r="O111" s="11">
        <v>0</v>
      </c>
      <c r="AB111">
        <v>0</v>
      </c>
      <c r="AO111">
        <v>0</v>
      </c>
    </row>
    <row r="112" spans="1:41" s="21" customFormat="1">
      <c r="A112" s="1" t="s">
        <v>0</v>
      </c>
      <c r="B112" s="1" t="s">
        <v>1</v>
      </c>
      <c r="C112" s="22" t="s">
        <v>2</v>
      </c>
      <c r="D112" s="21" t="s">
        <v>4</v>
      </c>
      <c r="E112" s="21" t="s">
        <v>5</v>
      </c>
      <c r="F112" s="21" t="s">
        <v>3</v>
      </c>
      <c r="G112" s="21" t="s">
        <v>9</v>
      </c>
      <c r="H112" s="21" t="s">
        <v>6</v>
      </c>
      <c r="I112" s="21" t="s">
        <v>89</v>
      </c>
      <c r="J112" s="22"/>
      <c r="K112" s="21" t="s">
        <v>7</v>
      </c>
      <c r="L112" s="21" t="s">
        <v>8</v>
      </c>
      <c r="M112" s="21" t="s">
        <v>31</v>
      </c>
      <c r="N112" s="22"/>
      <c r="O112" s="22" t="s">
        <v>21</v>
      </c>
      <c r="P112" s="22" t="s">
        <v>13</v>
      </c>
      <c r="Q112" s="6" t="s">
        <v>14</v>
      </c>
      <c r="R112" s="6" t="s">
        <v>15</v>
      </c>
      <c r="S112" s="6" t="s">
        <v>91</v>
      </c>
      <c r="T112" s="6" t="s">
        <v>20</v>
      </c>
      <c r="U112" s="6" t="s">
        <v>12</v>
      </c>
      <c r="V112" s="1" t="s">
        <v>16</v>
      </c>
      <c r="W112" s="1" t="s">
        <v>17</v>
      </c>
      <c r="X112" s="1" t="s">
        <v>69</v>
      </c>
      <c r="Y112" s="1" t="s">
        <v>71</v>
      </c>
      <c r="Z112" s="1" t="s">
        <v>70</v>
      </c>
      <c r="AA112" s="1"/>
      <c r="AB112" s="1" t="s">
        <v>21</v>
      </c>
      <c r="AC112" s="22" t="s">
        <v>13</v>
      </c>
      <c r="AD112" s="6" t="s">
        <v>14</v>
      </c>
      <c r="AE112" s="6" t="s">
        <v>15</v>
      </c>
      <c r="AF112" s="6" t="s">
        <v>91</v>
      </c>
      <c r="AG112" s="6" t="s">
        <v>20</v>
      </c>
      <c r="AH112" s="6" t="s">
        <v>12</v>
      </c>
      <c r="AI112" s="1" t="s">
        <v>16</v>
      </c>
      <c r="AJ112" s="1" t="s">
        <v>17</v>
      </c>
      <c r="AK112" s="1" t="s">
        <v>69</v>
      </c>
      <c r="AL112" s="1" t="s">
        <v>71</v>
      </c>
      <c r="AM112" s="1" t="s">
        <v>70</v>
      </c>
      <c r="AO112" s="1" t="s">
        <v>184</v>
      </c>
    </row>
    <row r="113" spans="1:41">
      <c r="A113" s="10">
        <v>121</v>
      </c>
      <c r="B113" t="s">
        <v>147</v>
      </c>
      <c r="C113" s="12">
        <v>41956</v>
      </c>
      <c r="F113">
        <v>1</v>
      </c>
      <c r="L113">
        <v>1</v>
      </c>
      <c r="O113" s="11">
        <v>0</v>
      </c>
      <c r="AB113">
        <v>0</v>
      </c>
      <c r="AO113">
        <v>0</v>
      </c>
    </row>
    <row r="114" spans="1:41">
      <c r="A114" s="10">
        <v>122</v>
      </c>
      <c r="B114" t="s">
        <v>148</v>
      </c>
      <c r="C114" s="12">
        <v>41956</v>
      </c>
      <c r="H114">
        <v>1</v>
      </c>
      <c r="L114">
        <v>1</v>
      </c>
      <c r="O114" s="11">
        <v>2</v>
      </c>
      <c r="R114">
        <v>1</v>
      </c>
      <c r="X114">
        <v>1</v>
      </c>
      <c r="AB114">
        <v>1</v>
      </c>
      <c r="AE114">
        <v>1</v>
      </c>
      <c r="AK114">
        <v>1</v>
      </c>
      <c r="AO114">
        <v>0</v>
      </c>
    </row>
    <row r="115" spans="1:41">
      <c r="A115" s="10">
        <v>123</v>
      </c>
      <c r="B115" t="s">
        <v>149</v>
      </c>
      <c r="C115" s="12">
        <v>41997</v>
      </c>
      <c r="I115">
        <v>1</v>
      </c>
      <c r="L115">
        <v>1</v>
      </c>
      <c r="O115" s="11">
        <v>0</v>
      </c>
      <c r="AB115">
        <v>0</v>
      </c>
      <c r="AO115">
        <v>0</v>
      </c>
    </row>
    <row r="116" spans="1:41">
      <c r="A116" s="10">
        <v>124</v>
      </c>
      <c r="B116" t="s">
        <v>150</v>
      </c>
      <c r="C116" s="12">
        <v>42055</v>
      </c>
      <c r="F116">
        <v>1</v>
      </c>
      <c r="L116">
        <v>1</v>
      </c>
      <c r="O116" s="11">
        <v>0</v>
      </c>
      <c r="AB116">
        <v>0</v>
      </c>
      <c r="AO116">
        <v>0</v>
      </c>
    </row>
    <row r="117" spans="1:41">
      <c r="A117" s="10">
        <v>125</v>
      </c>
      <c r="B117" t="s">
        <v>151</v>
      </c>
      <c r="C117" s="12">
        <v>42055</v>
      </c>
      <c r="F117">
        <v>1</v>
      </c>
      <c r="L117">
        <v>1</v>
      </c>
      <c r="O117" s="11">
        <v>0</v>
      </c>
      <c r="AB117">
        <v>0</v>
      </c>
      <c r="AO117">
        <v>0</v>
      </c>
    </row>
    <row r="118" spans="1:41">
      <c r="A118" s="10">
        <v>126</v>
      </c>
      <c r="B118" t="s">
        <v>152</v>
      </c>
      <c r="C118" s="12">
        <v>42059</v>
      </c>
      <c r="F118">
        <v>1</v>
      </c>
      <c r="L118">
        <v>1</v>
      </c>
      <c r="O118" s="11">
        <v>0</v>
      </c>
      <c r="AB118">
        <v>0</v>
      </c>
      <c r="AO118">
        <v>0</v>
      </c>
    </row>
    <row r="119" spans="1:41" s="16" customFormat="1">
      <c r="A119" s="15">
        <v>127</v>
      </c>
      <c r="B119" s="16" t="s">
        <v>153</v>
      </c>
      <c r="C119" s="19">
        <v>42074</v>
      </c>
      <c r="E119" s="16">
        <v>1</v>
      </c>
      <c r="I119" s="16">
        <v>1</v>
      </c>
      <c r="L119" s="16">
        <v>1</v>
      </c>
      <c r="O119" s="18">
        <v>0</v>
      </c>
      <c r="AB119" s="16">
        <v>1</v>
      </c>
      <c r="AE119" s="16">
        <v>1</v>
      </c>
      <c r="AK119" s="16">
        <v>1</v>
      </c>
      <c r="AO119" s="16">
        <v>0</v>
      </c>
    </row>
    <row r="120" spans="1:41">
      <c r="A120" s="10">
        <v>128</v>
      </c>
      <c r="B120" t="s">
        <v>154</v>
      </c>
      <c r="C120" s="12">
        <v>42079</v>
      </c>
      <c r="I120">
        <v>1</v>
      </c>
      <c r="M120">
        <v>1</v>
      </c>
      <c r="O120" s="11">
        <v>0</v>
      </c>
      <c r="AB120">
        <v>0</v>
      </c>
      <c r="AO120">
        <v>0</v>
      </c>
    </row>
    <row r="121" spans="1:41">
      <c r="A121" s="10">
        <v>129</v>
      </c>
      <c r="B121" t="s">
        <v>155</v>
      </c>
      <c r="C121" s="12">
        <v>42086</v>
      </c>
      <c r="I121">
        <v>1</v>
      </c>
      <c r="K121">
        <v>1</v>
      </c>
      <c r="O121" s="11">
        <v>0</v>
      </c>
      <c r="AB121">
        <v>0</v>
      </c>
      <c r="AO121">
        <v>0</v>
      </c>
    </row>
    <row r="122" spans="1:41" s="16" customFormat="1">
      <c r="A122" s="15">
        <v>130</v>
      </c>
      <c r="B122" s="16" t="s">
        <v>156</v>
      </c>
      <c r="C122" s="19">
        <v>42109</v>
      </c>
      <c r="H122" s="16">
        <v>1</v>
      </c>
      <c r="I122" s="16">
        <v>1</v>
      </c>
      <c r="K122" s="16">
        <v>1</v>
      </c>
      <c r="O122" s="18">
        <v>1</v>
      </c>
      <c r="P122" s="16">
        <v>1</v>
      </c>
      <c r="X122" s="16">
        <v>1</v>
      </c>
      <c r="AB122" s="16">
        <v>1</v>
      </c>
      <c r="AJ122" s="16">
        <v>1</v>
      </c>
      <c r="AK122" s="16">
        <v>1</v>
      </c>
      <c r="AO122" s="16">
        <v>0</v>
      </c>
    </row>
    <row r="124" spans="1:41">
      <c r="D124">
        <f t="shared" ref="D124:I124" si="0">SUM(D3:D122)</f>
        <v>12</v>
      </c>
      <c r="E124">
        <f t="shared" si="0"/>
        <v>5</v>
      </c>
      <c r="F124">
        <f t="shared" si="0"/>
        <v>55</v>
      </c>
      <c r="G124">
        <f t="shared" si="0"/>
        <v>0</v>
      </c>
      <c r="H124">
        <f t="shared" si="0"/>
        <v>3</v>
      </c>
      <c r="I124">
        <f t="shared" si="0"/>
        <v>46</v>
      </c>
      <c r="K124">
        <f>SUM(K3:K122)</f>
        <v>57</v>
      </c>
      <c r="L124">
        <f>SUM(L3:L122)</f>
        <v>41</v>
      </c>
      <c r="M124">
        <f>SUM(M3:M122)</f>
        <v>18</v>
      </c>
    </row>
    <row r="125" spans="1:41">
      <c r="I125" t="s">
        <v>267</v>
      </c>
    </row>
    <row r="126" spans="1:41">
      <c r="E126" t="s">
        <v>268</v>
      </c>
      <c r="H126" t="s">
        <v>481</v>
      </c>
      <c r="I126">
        <v>40</v>
      </c>
    </row>
    <row r="127" spans="1:41">
      <c r="B127" s="14" t="s">
        <v>236</v>
      </c>
      <c r="C127">
        <f>SUM(F28,F30,F34,F35,F36,F37,F45,F50,F53,F54,F65,F68,F76,F82,F87,F88,F91,F96,F107,F108,F111)</f>
        <v>21</v>
      </c>
      <c r="D127" s="26">
        <f>C127/F124</f>
        <v>0.38181818181818183</v>
      </c>
      <c r="H127">
        <v>23</v>
      </c>
      <c r="I127" s="20">
        <f>H127/60</f>
        <v>0.38333333333333336</v>
      </c>
    </row>
    <row r="128" spans="1:41">
      <c r="B128" s="14" t="s">
        <v>237</v>
      </c>
      <c r="C128">
        <f>SUM(F7,F12,F13,F22,F26,F27,F43,F46,F51,F60,F70,F80,F89,F90,F94,F97,F98,F103,F104,F105,F109,F113,F116,F117,F118)</f>
        <v>25</v>
      </c>
      <c r="D128" s="26">
        <f>C128/F124</f>
        <v>0.45454545454545453</v>
      </c>
      <c r="H128">
        <v>28</v>
      </c>
      <c r="I128" s="20">
        <f>H128/60</f>
        <v>0.46666666666666667</v>
      </c>
    </row>
    <row r="129" spans="2:11">
      <c r="B129" s="14" t="s">
        <v>238</v>
      </c>
      <c r="C129">
        <f>SUM(F6,F10,F11,F39,F57,F62,F63,F81,F110)</f>
        <v>9</v>
      </c>
      <c r="D129" s="26">
        <f>C129/F124</f>
        <v>0.16363636363636364</v>
      </c>
      <c r="H129">
        <v>9</v>
      </c>
      <c r="I129" s="20">
        <f>H129/60</f>
        <v>0.15</v>
      </c>
    </row>
    <row r="130" spans="2:11">
      <c r="D130" s="20"/>
    </row>
    <row r="131" spans="2:11">
      <c r="B131" s="14" t="s">
        <v>239</v>
      </c>
      <c r="C131">
        <v>8</v>
      </c>
      <c r="D131" s="20">
        <f>C131/D124</f>
        <v>0.66666666666666663</v>
      </c>
      <c r="E131">
        <v>6</v>
      </c>
      <c r="F131" s="20">
        <f>E131/9</f>
        <v>0.66666666666666663</v>
      </c>
      <c r="H131">
        <v>9</v>
      </c>
      <c r="I131" s="20">
        <f>H131/13</f>
        <v>0.69230769230769229</v>
      </c>
      <c r="J131">
        <v>7</v>
      </c>
    </row>
    <row r="132" spans="2:11">
      <c r="B132" s="14" t="s">
        <v>240</v>
      </c>
      <c r="C132">
        <f>SUM(D18)</f>
        <v>1</v>
      </c>
      <c r="D132" s="20">
        <f>C132/D124</f>
        <v>8.3333333333333329E-2</v>
      </c>
      <c r="E132">
        <v>1</v>
      </c>
      <c r="F132" s="20">
        <f>E132/9</f>
        <v>0.1111111111111111</v>
      </c>
      <c r="H132">
        <v>1</v>
      </c>
      <c r="I132" s="20">
        <f>H132/13</f>
        <v>7.6923076923076927E-2</v>
      </c>
      <c r="J132">
        <v>1</v>
      </c>
    </row>
    <row r="133" spans="2:11">
      <c r="B133" s="14" t="s">
        <v>241</v>
      </c>
      <c r="C133">
        <f>SUM(D31,D71,D72)</f>
        <v>3</v>
      </c>
      <c r="D133" s="20">
        <f>C133/D124</f>
        <v>0.25</v>
      </c>
      <c r="E133">
        <v>2</v>
      </c>
      <c r="F133" s="20">
        <f>E133/9</f>
        <v>0.22222222222222221</v>
      </c>
      <c r="H133">
        <v>3</v>
      </c>
      <c r="I133" s="20">
        <f>H133/13</f>
        <v>0.23076923076923078</v>
      </c>
      <c r="J133">
        <v>3</v>
      </c>
    </row>
    <row r="135" spans="2:11">
      <c r="B135" s="14" t="s">
        <v>242</v>
      </c>
      <c r="C135">
        <f>SUM(E47,E95,E102)</f>
        <v>3</v>
      </c>
      <c r="D135" s="23">
        <f>C135/E124</f>
        <v>0.6</v>
      </c>
      <c r="E135">
        <v>1</v>
      </c>
      <c r="F135" s="20">
        <f>E135/1</f>
        <v>1</v>
      </c>
      <c r="H135">
        <v>4</v>
      </c>
      <c r="I135" s="20">
        <f>H135/6</f>
        <v>0.66666666666666663</v>
      </c>
      <c r="J135">
        <v>1</v>
      </c>
    </row>
    <row r="136" spans="2:11">
      <c r="B136" s="14" t="s">
        <v>243</v>
      </c>
      <c r="C136">
        <f>SUM(E49,E119)</f>
        <v>2</v>
      </c>
      <c r="D136" s="23">
        <f>C136/E124</f>
        <v>0.4</v>
      </c>
      <c r="E136">
        <v>0</v>
      </c>
      <c r="F136" s="20">
        <f>E136/1</f>
        <v>0</v>
      </c>
      <c r="H136">
        <v>2</v>
      </c>
      <c r="I136" s="20">
        <f>H136/6</f>
        <v>0.33333333333333331</v>
      </c>
      <c r="J136">
        <v>0</v>
      </c>
    </row>
    <row r="137" spans="2:11">
      <c r="B137" s="14" t="s">
        <v>244</v>
      </c>
      <c r="C137">
        <v>0</v>
      </c>
      <c r="D137" s="23">
        <f>C137/E124</f>
        <v>0</v>
      </c>
      <c r="E137">
        <v>0</v>
      </c>
      <c r="F137" s="20">
        <f>E137/1</f>
        <v>0</v>
      </c>
      <c r="H137">
        <v>0</v>
      </c>
      <c r="I137" s="20">
        <f>H137/6</f>
        <v>0</v>
      </c>
      <c r="J137">
        <v>0</v>
      </c>
    </row>
    <row r="139" spans="2:11">
      <c r="B139" s="14" t="s">
        <v>245</v>
      </c>
      <c r="C139">
        <v>0</v>
      </c>
    </row>
    <row r="140" spans="2:11">
      <c r="B140" s="14" t="s">
        <v>246</v>
      </c>
      <c r="C140">
        <v>0</v>
      </c>
    </row>
    <row r="141" spans="2:11">
      <c r="B141" s="14" t="s">
        <v>247</v>
      </c>
      <c r="C141">
        <v>0</v>
      </c>
    </row>
    <row r="143" spans="2:11">
      <c r="B143" s="14" t="s">
        <v>252</v>
      </c>
      <c r="C143">
        <v>2</v>
      </c>
      <c r="D143" s="20">
        <f>C143/H124</f>
        <v>0.66666666666666663</v>
      </c>
      <c r="E143">
        <v>1</v>
      </c>
      <c r="F143" s="20">
        <f>E143/2</f>
        <v>0.5</v>
      </c>
      <c r="H143">
        <v>2</v>
      </c>
      <c r="I143" s="20">
        <f>H143/4</f>
        <v>0.5</v>
      </c>
      <c r="J143">
        <v>1</v>
      </c>
      <c r="K143" s="20">
        <f>J143/3</f>
        <v>0.33333333333333331</v>
      </c>
    </row>
    <row r="144" spans="2:11">
      <c r="B144" s="14" t="s">
        <v>253</v>
      </c>
      <c r="C144">
        <v>1</v>
      </c>
      <c r="D144" s="20">
        <f>C144/H124</f>
        <v>0.33333333333333331</v>
      </c>
      <c r="E144">
        <v>1</v>
      </c>
      <c r="F144" s="20">
        <f>E144/2</f>
        <v>0.5</v>
      </c>
      <c r="H144">
        <v>2</v>
      </c>
      <c r="I144" s="20">
        <f>H144/4</f>
        <v>0.5</v>
      </c>
      <c r="J144">
        <v>2</v>
      </c>
      <c r="K144" s="20">
        <f>J144/3</f>
        <v>0.66666666666666663</v>
      </c>
    </row>
    <row r="145" spans="1:11">
      <c r="B145" s="14" t="s">
        <v>254</v>
      </c>
      <c r="C145">
        <v>0</v>
      </c>
      <c r="D145" s="20">
        <f>C145/H124</f>
        <v>0</v>
      </c>
      <c r="E145">
        <v>0</v>
      </c>
      <c r="F145" s="20">
        <f>E145/2</f>
        <v>0</v>
      </c>
      <c r="H145">
        <v>0</v>
      </c>
      <c r="I145" s="20">
        <f>H145/4</f>
        <v>0</v>
      </c>
      <c r="J145">
        <v>0</v>
      </c>
      <c r="K145" s="20">
        <f>J145/3</f>
        <v>0</v>
      </c>
    </row>
    <row r="147" spans="1:11">
      <c r="A147" t="s">
        <v>256</v>
      </c>
      <c r="B147" s="14" t="s">
        <v>248</v>
      </c>
      <c r="C147">
        <v>23</v>
      </c>
      <c r="D147" s="20">
        <f>C147/41</f>
        <v>0.56097560975609762</v>
      </c>
      <c r="H147">
        <v>28</v>
      </c>
      <c r="I147" s="20">
        <f>H147/48</f>
        <v>0.58333333333333337</v>
      </c>
    </row>
    <row r="148" spans="1:11">
      <c r="B148" s="14" t="s">
        <v>249</v>
      </c>
      <c r="C148">
        <f>SUM(I4,I5,I14,I19,I38,I59,I75,I77,I83,I86,I99,I115)</f>
        <v>12</v>
      </c>
      <c r="D148" s="20">
        <f>C148/41</f>
        <v>0.29268292682926828</v>
      </c>
      <c r="H148">
        <v>14</v>
      </c>
      <c r="I148" s="20">
        <f>H148/48</f>
        <v>0.29166666666666669</v>
      </c>
    </row>
    <row r="149" spans="1:11">
      <c r="B149" s="14" t="s">
        <v>250</v>
      </c>
      <c r="C149">
        <f>SUM(I3,I21,I42,I84,I100,I120)</f>
        <v>6</v>
      </c>
      <c r="D149" s="20">
        <f>C149/41</f>
        <v>0.14634146341463414</v>
      </c>
      <c r="H149">
        <v>6</v>
      </c>
      <c r="I149" s="20">
        <f>H149/48</f>
        <v>0.125</v>
      </c>
    </row>
    <row r="151" spans="1:11">
      <c r="B151" s="14" t="s">
        <v>255</v>
      </c>
      <c r="C151">
        <v>2</v>
      </c>
      <c r="D151" s="23">
        <f>C151/3</f>
        <v>0.66666666666666663</v>
      </c>
    </row>
    <row r="152" spans="1:11">
      <c r="B152" s="14" t="s">
        <v>258</v>
      </c>
      <c r="C152">
        <v>0</v>
      </c>
      <c r="D152" s="23">
        <v>0</v>
      </c>
    </row>
    <row r="153" spans="1:11">
      <c r="B153" s="14" t="s">
        <v>259</v>
      </c>
      <c r="C153">
        <v>1</v>
      </c>
      <c r="D153" s="23">
        <f>C153/3</f>
        <v>0.33333333333333331</v>
      </c>
    </row>
    <row r="155" spans="1:11">
      <c r="B155" s="14" t="s">
        <v>257</v>
      </c>
      <c r="C155">
        <f>SUM(E95,E102)</f>
        <v>2</v>
      </c>
      <c r="D155" s="20">
        <f>C155/4</f>
        <v>0.5</v>
      </c>
      <c r="H155">
        <v>3</v>
      </c>
      <c r="I155" s="20">
        <f>H155/5</f>
        <v>0.6</v>
      </c>
    </row>
    <row r="156" spans="1:11">
      <c r="B156" s="14" t="s">
        <v>260</v>
      </c>
      <c r="C156">
        <f>SUM(E49,E119)</f>
        <v>2</v>
      </c>
      <c r="D156" s="20">
        <f>C156/4</f>
        <v>0.5</v>
      </c>
      <c r="H156">
        <v>2</v>
      </c>
      <c r="I156" s="20">
        <f>H156/5</f>
        <v>0.4</v>
      </c>
    </row>
    <row r="157" spans="1:11">
      <c r="B157" s="14" t="s">
        <v>261</v>
      </c>
      <c r="C157">
        <v>0</v>
      </c>
      <c r="D157" s="20">
        <f>C157/4</f>
        <v>0</v>
      </c>
      <c r="H157">
        <v>0</v>
      </c>
      <c r="I157" s="20">
        <f>H157/5</f>
        <v>0</v>
      </c>
    </row>
    <row r="159" spans="1:11">
      <c r="B159" s="14" t="s">
        <v>262</v>
      </c>
      <c r="C159">
        <v>1</v>
      </c>
      <c r="D159" s="23">
        <v>1</v>
      </c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O116"/>
  <sheetViews>
    <sheetView tabSelected="1" topLeftCell="B84" workbookViewId="0">
      <selection activeCell="G105" sqref="G105"/>
    </sheetView>
  </sheetViews>
  <sheetFormatPr defaultRowHeight="14.4"/>
  <cols>
    <col min="2" max="2" width="39" customWidth="1"/>
    <col min="3" max="3" width="17.6640625" customWidth="1"/>
    <col min="4" max="4" width="13.44140625" customWidth="1"/>
    <col min="5" max="5" width="13.33203125" customWidth="1"/>
    <col min="7" max="7" width="13.33203125" customWidth="1"/>
    <col min="8" max="8" width="13.21875" customWidth="1"/>
    <col min="9" max="9" width="17.88671875" customWidth="1"/>
    <col min="11" max="12" width="13.44140625" customWidth="1"/>
  </cols>
  <sheetData>
    <row r="1" spans="1:41">
      <c r="A1" s="29" t="s">
        <v>266</v>
      </c>
      <c r="B1" s="29"/>
      <c r="C1" s="29"/>
    </row>
    <row r="3" spans="1:41">
      <c r="A3" s="10">
        <v>131</v>
      </c>
      <c r="B3" t="s">
        <v>157</v>
      </c>
      <c r="C3" s="12">
        <v>42177</v>
      </c>
      <c r="F3">
        <v>1</v>
      </c>
      <c r="L3">
        <v>1</v>
      </c>
      <c r="O3" s="11">
        <v>0</v>
      </c>
      <c r="AB3">
        <v>0</v>
      </c>
      <c r="AO3">
        <v>0</v>
      </c>
    </row>
    <row r="4" spans="1:41">
      <c r="A4" s="10">
        <v>132</v>
      </c>
      <c r="B4" t="s">
        <v>158</v>
      </c>
      <c r="C4" s="12">
        <v>42180</v>
      </c>
      <c r="D4">
        <v>1</v>
      </c>
      <c r="L4">
        <v>1</v>
      </c>
      <c r="O4" s="11">
        <v>1</v>
      </c>
      <c r="R4">
        <v>1</v>
      </c>
      <c r="X4">
        <v>1</v>
      </c>
      <c r="AB4">
        <v>0</v>
      </c>
      <c r="AO4">
        <v>0</v>
      </c>
    </row>
    <row r="5" spans="1:41">
      <c r="A5" s="10">
        <v>133</v>
      </c>
      <c r="B5" t="s">
        <v>159</v>
      </c>
      <c r="C5" s="12">
        <v>42194</v>
      </c>
      <c r="F5">
        <v>1</v>
      </c>
      <c r="L5">
        <v>1</v>
      </c>
      <c r="O5" s="11">
        <v>0</v>
      </c>
      <c r="AB5">
        <v>0</v>
      </c>
      <c r="AO5">
        <v>0</v>
      </c>
    </row>
    <row r="6" spans="1:41">
      <c r="A6" s="10">
        <v>134</v>
      </c>
      <c r="B6" t="s">
        <v>160</v>
      </c>
      <c r="C6" s="12">
        <v>42242</v>
      </c>
      <c r="F6">
        <v>1</v>
      </c>
      <c r="L6">
        <v>1</v>
      </c>
      <c r="O6" s="11">
        <v>0</v>
      </c>
      <c r="AB6">
        <v>0</v>
      </c>
      <c r="AO6">
        <v>0</v>
      </c>
    </row>
    <row r="7" spans="1:41">
      <c r="A7" s="10">
        <v>135</v>
      </c>
      <c r="B7" t="s">
        <v>161</v>
      </c>
      <c r="C7" s="12">
        <v>42268</v>
      </c>
      <c r="I7">
        <v>1</v>
      </c>
      <c r="K7">
        <v>1</v>
      </c>
      <c r="O7" s="11">
        <v>0</v>
      </c>
      <c r="AB7">
        <v>0</v>
      </c>
      <c r="AO7">
        <v>0</v>
      </c>
    </row>
    <row r="8" spans="1:41" s="16" customFormat="1">
      <c r="A8" s="15">
        <v>136</v>
      </c>
      <c r="B8" s="16" t="s">
        <v>162</v>
      </c>
      <c r="C8" s="19">
        <v>42342</v>
      </c>
      <c r="D8" s="16">
        <v>1</v>
      </c>
      <c r="I8" s="16">
        <v>1</v>
      </c>
      <c r="L8" s="16">
        <v>1</v>
      </c>
      <c r="O8" s="18">
        <v>1</v>
      </c>
      <c r="R8" s="16">
        <v>1</v>
      </c>
      <c r="Y8" s="16">
        <v>1</v>
      </c>
      <c r="AB8" s="16">
        <v>0</v>
      </c>
      <c r="AO8" s="16">
        <v>0</v>
      </c>
    </row>
    <row r="9" spans="1:41">
      <c r="A9" s="10">
        <v>137</v>
      </c>
      <c r="B9" t="s">
        <v>163</v>
      </c>
      <c r="C9" s="12">
        <v>42353</v>
      </c>
      <c r="I9">
        <v>1</v>
      </c>
      <c r="L9">
        <v>1</v>
      </c>
      <c r="O9" s="11">
        <v>0</v>
      </c>
      <c r="AB9">
        <v>0</v>
      </c>
      <c r="AO9">
        <v>0</v>
      </c>
    </row>
    <row r="10" spans="1:41">
      <c r="A10" s="10">
        <v>138</v>
      </c>
      <c r="B10" t="s">
        <v>164</v>
      </c>
      <c r="C10" s="12">
        <v>42359</v>
      </c>
      <c r="F10">
        <v>1</v>
      </c>
      <c r="K10">
        <v>1</v>
      </c>
      <c r="O10" s="11">
        <v>0</v>
      </c>
      <c r="AB10">
        <v>0</v>
      </c>
      <c r="AO10">
        <v>0</v>
      </c>
    </row>
    <row r="11" spans="1:41">
      <c r="A11" s="10">
        <v>139</v>
      </c>
      <c r="B11" t="s">
        <v>165</v>
      </c>
      <c r="C11" s="12">
        <v>42412</v>
      </c>
      <c r="F11">
        <v>1</v>
      </c>
      <c r="K11">
        <v>1</v>
      </c>
      <c r="O11" s="11">
        <v>0</v>
      </c>
      <c r="AB11">
        <v>0</v>
      </c>
      <c r="AO11">
        <v>0</v>
      </c>
    </row>
    <row r="12" spans="1:41">
      <c r="A12" s="10">
        <v>140</v>
      </c>
      <c r="B12" t="s">
        <v>166</v>
      </c>
      <c r="C12" s="12">
        <v>42453</v>
      </c>
      <c r="F12">
        <v>1</v>
      </c>
      <c r="K12">
        <v>1</v>
      </c>
      <c r="O12" s="11">
        <v>0</v>
      </c>
      <c r="AB12">
        <v>0</v>
      </c>
      <c r="AO12">
        <v>0</v>
      </c>
    </row>
    <row r="13" spans="1:41">
      <c r="A13" s="10">
        <v>141</v>
      </c>
      <c r="B13" t="s">
        <v>167</v>
      </c>
      <c r="C13" s="12">
        <v>42562</v>
      </c>
      <c r="F13">
        <v>1</v>
      </c>
      <c r="K13">
        <v>1</v>
      </c>
      <c r="O13" s="11">
        <v>0</v>
      </c>
      <c r="AB13">
        <v>0</v>
      </c>
      <c r="AO13">
        <v>0</v>
      </c>
    </row>
    <row r="14" spans="1:41">
      <c r="A14" s="10">
        <v>142</v>
      </c>
      <c r="B14" t="s">
        <v>168</v>
      </c>
      <c r="C14" s="12">
        <v>42585</v>
      </c>
      <c r="D14">
        <v>1</v>
      </c>
      <c r="M14">
        <v>1</v>
      </c>
      <c r="O14" s="11">
        <v>1</v>
      </c>
      <c r="R14">
        <v>1</v>
      </c>
      <c r="X14">
        <v>1</v>
      </c>
      <c r="AB14">
        <v>0</v>
      </c>
      <c r="AO14">
        <v>0</v>
      </c>
    </row>
    <row r="15" spans="1:41">
      <c r="A15" s="10">
        <v>143</v>
      </c>
      <c r="B15" t="s">
        <v>169</v>
      </c>
      <c r="C15" s="12">
        <v>42692</v>
      </c>
      <c r="F15">
        <v>1</v>
      </c>
      <c r="L15">
        <v>1</v>
      </c>
      <c r="O15" s="11">
        <v>0</v>
      </c>
      <c r="AB15">
        <v>0</v>
      </c>
      <c r="AO15">
        <v>0</v>
      </c>
    </row>
    <row r="16" spans="1:41">
      <c r="A16" s="10">
        <v>144</v>
      </c>
      <c r="B16" t="s">
        <v>170</v>
      </c>
      <c r="C16" s="12">
        <v>42702</v>
      </c>
      <c r="F16">
        <v>1</v>
      </c>
      <c r="K16">
        <v>1</v>
      </c>
      <c r="O16" s="11">
        <v>0</v>
      </c>
      <c r="AB16">
        <v>0</v>
      </c>
      <c r="AO16">
        <v>0</v>
      </c>
    </row>
    <row r="17" spans="1:41">
      <c r="A17" s="10">
        <v>145</v>
      </c>
      <c r="B17" t="s">
        <v>171</v>
      </c>
      <c r="C17" s="12">
        <v>42711</v>
      </c>
      <c r="D17">
        <v>1</v>
      </c>
      <c r="K17">
        <v>1</v>
      </c>
      <c r="O17" s="11">
        <v>2</v>
      </c>
      <c r="P17">
        <v>1</v>
      </c>
      <c r="R17">
        <v>1</v>
      </c>
      <c r="X17">
        <v>1</v>
      </c>
      <c r="AB17">
        <v>0</v>
      </c>
      <c r="AO17">
        <v>0</v>
      </c>
    </row>
    <row r="18" spans="1:41">
      <c r="A18" s="10">
        <v>146</v>
      </c>
      <c r="B18" t="s">
        <v>172</v>
      </c>
      <c r="C18" s="12">
        <v>42740</v>
      </c>
      <c r="F18">
        <v>1</v>
      </c>
      <c r="K18">
        <v>1</v>
      </c>
      <c r="O18" s="11">
        <v>0</v>
      </c>
      <c r="AB18">
        <v>0</v>
      </c>
      <c r="AO18">
        <v>0</v>
      </c>
    </row>
    <row r="19" spans="1:41">
      <c r="A19" s="10">
        <v>147</v>
      </c>
      <c r="B19" t="s">
        <v>173</v>
      </c>
      <c r="C19" s="12">
        <v>42745</v>
      </c>
      <c r="I19">
        <v>1</v>
      </c>
      <c r="L19">
        <v>1</v>
      </c>
      <c r="O19" s="11">
        <v>0</v>
      </c>
      <c r="AB19">
        <v>0</v>
      </c>
      <c r="AO19">
        <v>0</v>
      </c>
    </row>
    <row r="20" spans="1:41">
      <c r="A20" s="10">
        <v>148</v>
      </c>
      <c r="B20" t="s">
        <v>174</v>
      </c>
      <c r="C20" s="12">
        <v>42772</v>
      </c>
      <c r="D20">
        <v>1</v>
      </c>
      <c r="K20">
        <v>1</v>
      </c>
      <c r="O20" s="11">
        <v>5</v>
      </c>
      <c r="Q20">
        <v>5</v>
      </c>
      <c r="X20">
        <v>5</v>
      </c>
      <c r="AB20">
        <v>0</v>
      </c>
      <c r="AO20">
        <v>0</v>
      </c>
    </row>
    <row r="21" spans="1:41">
      <c r="A21" s="10">
        <v>149</v>
      </c>
      <c r="B21" t="s">
        <v>175</v>
      </c>
      <c r="C21" s="12">
        <v>42774</v>
      </c>
      <c r="E21">
        <v>1</v>
      </c>
      <c r="M21">
        <v>1</v>
      </c>
      <c r="O21" s="11">
        <v>0</v>
      </c>
      <c r="AB21">
        <v>1</v>
      </c>
      <c r="AE21">
        <v>1</v>
      </c>
      <c r="AL21">
        <v>1</v>
      </c>
      <c r="AO21">
        <v>0</v>
      </c>
    </row>
    <row r="22" spans="1:41">
      <c r="A22" s="10">
        <v>150</v>
      </c>
      <c r="B22" t="s">
        <v>176</v>
      </c>
      <c r="C22" s="12">
        <v>42780</v>
      </c>
      <c r="F22">
        <v>1</v>
      </c>
      <c r="K22">
        <v>1</v>
      </c>
      <c r="O22" s="11">
        <v>0</v>
      </c>
      <c r="AB22">
        <v>0</v>
      </c>
      <c r="AO22">
        <v>0</v>
      </c>
    </row>
    <row r="23" spans="1:41">
      <c r="A23" s="10">
        <v>151</v>
      </c>
      <c r="B23" t="s">
        <v>177</v>
      </c>
      <c r="C23" s="12">
        <v>42793</v>
      </c>
      <c r="I23">
        <v>1</v>
      </c>
      <c r="K23">
        <v>1</v>
      </c>
      <c r="O23" s="11">
        <v>0</v>
      </c>
      <c r="AB23">
        <v>0</v>
      </c>
      <c r="AO23">
        <v>0</v>
      </c>
    </row>
    <row r="24" spans="1:41">
      <c r="A24" s="10">
        <v>152</v>
      </c>
      <c r="B24" t="s">
        <v>178</v>
      </c>
      <c r="C24" s="12">
        <v>42810</v>
      </c>
      <c r="I24">
        <v>1</v>
      </c>
      <c r="K24">
        <v>1</v>
      </c>
      <c r="O24" s="11">
        <v>0</v>
      </c>
      <c r="AB24">
        <v>0</v>
      </c>
      <c r="AO24">
        <v>0</v>
      </c>
    </row>
    <row r="25" spans="1:41" s="21" customFormat="1">
      <c r="A25" s="1" t="s">
        <v>0</v>
      </c>
      <c r="B25" s="1" t="s">
        <v>1</v>
      </c>
      <c r="C25" s="22" t="s">
        <v>2</v>
      </c>
      <c r="D25" s="21" t="s">
        <v>4</v>
      </c>
      <c r="E25" s="21" t="s">
        <v>5</v>
      </c>
      <c r="F25" s="21" t="s">
        <v>3</v>
      </c>
      <c r="G25" s="21" t="s">
        <v>9</v>
      </c>
      <c r="H25" s="21" t="s">
        <v>6</v>
      </c>
      <c r="I25" s="21" t="s">
        <v>89</v>
      </c>
      <c r="J25" s="22"/>
      <c r="K25" s="21" t="s">
        <v>7</v>
      </c>
      <c r="L25" s="21" t="s">
        <v>8</v>
      </c>
      <c r="M25" s="21" t="s">
        <v>31</v>
      </c>
      <c r="N25" s="22"/>
      <c r="O25" s="22" t="s">
        <v>21</v>
      </c>
      <c r="P25" s="22" t="s">
        <v>13</v>
      </c>
      <c r="Q25" s="6" t="s">
        <v>14</v>
      </c>
      <c r="R25" s="6" t="s">
        <v>15</v>
      </c>
      <c r="S25" s="6" t="s">
        <v>91</v>
      </c>
      <c r="T25" s="6" t="s">
        <v>20</v>
      </c>
      <c r="U25" s="6" t="s">
        <v>12</v>
      </c>
      <c r="V25" s="1" t="s">
        <v>16</v>
      </c>
      <c r="W25" s="1" t="s">
        <v>17</v>
      </c>
      <c r="X25" s="1" t="s">
        <v>69</v>
      </c>
      <c r="Y25" s="1" t="s">
        <v>71</v>
      </c>
      <c r="Z25" s="1" t="s">
        <v>70</v>
      </c>
      <c r="AA25" s="1"/>
      <c r="AB25" s="1" t="s">
        <v>21</v>
      </c>
      <c r="AC25" s="22" t="s">
        <v>13</v>
      </c>
      <c r="AD25" s="6" t="s">
        <v>14</v>
      </c>
      <c r="AE25" s="6" t="s">
        <v>15</v>
      </c>
      <c r="AF25" s="6" t="s">
        <v>91</v>
      </c>
      <c r="AG25" s="6" t="s">
        <v>20</v>
      </c>
      <c r="AH25" s="6" t="s">
        <v>12</v>
      </c>
      <c r="AI25" s="1" t="s">
        <v>16</v>
      </c>
      <c r="AJ25" s="1" t="s">
        <v>17</v>
      </c>
      <c r="AK25" s="1" t="s">
        <v>69</v>
      </c>
      <c r="AL25" s="1" t="s">
        <v>71</v>
      </c>
      <c r="AM25" s="1" t="s">
        <v>70</v>
      </c>
      <c r="AO25" s="1" t="s">
        <v>184</v>
      </c>
    </row>
    <row r="26" spans="1:41">
      <c r="A26" s="10">
        <v>153</v>
      </c>
      <c r="B26" t="s">
        <v>179</v>
      </c>
      <c r="C26" s="12">
        <v>42864</v>
      </c>
      <c r="I26">
        <v>1</v>
      </c>
      <c r="K26">
        <v>1</v>
      </c>
      <c r="O26" s="11">
        <v>0</v>
      </c>
      <c r="AB26">
        <v>0</v>
      </c>
      <c r="AO26">
        <v>0</v>
      </c>
    </row>
    <row r="27" spans="1:41">
      <c r="A27" s="10">
        <v>154</v>
      </c>
      <c r="B27" t="s">
        <v>180</v>
      </c>
      <c r="C27" s="12">
        <v>42899</v>
      </c>
      <c r="I27">
        <v>1</v>
      </c>
      <c r="K27">
        <v>1</v>
      </c>
      <c r="O27" s="11">
        <v>0</v>
      </c>
      <c r="AB27">
        <v>0</v>
      </c>
      <c r="AO27">
        <v>0</v>
      </c>
    </row>
    <row r="28" spans="1:41">
      <c r="A28" s="10">
        <v>155</v>
      </c>
      <c r="B28" t="s">
        <v>181</v>
      </c>
      <c r="C28" s="12">
        <v>42921</v>
      </c>
      <c r="F28">
        <v>1</v>
      </c>
      <c r="M28">
        <v>1</v>
      </c>
      <c r="O28" s="11">
        <v>0</v>
      </c>
      <c r="AB28">
        <v>0</v>
      </c>
      <c r="AO28">
        <v>0</v>
      </c>
    </row>
    <row r="29" spans="1:41">
      <c r="A29" s="10">
        <v>156</v>
      </c>
      <c r="B29" t="s">
        <v>182</v>
      </c>
      <c r="C29" s="12">
        <v>42933</v>
      </c>
      <c r="F29">
        <v>1</v>
      </c>
      <c r="M29">
        <v>1</v>
      </c>
      <c r="O29" s="11">
        <v>0</v>
      </c>
      <c r="AB29">
        <v>0</v>
      </c>
      <c r="AO29">
        <v>0</v>
      </c>
    </row>
    <row r="30" spans="1:41">
      <c r="A30" s="10">
        <v>157</v>
      </c>
      <c r="B30" t="s">
        <v>183</v>
      </c>
      <c r="C30" s="12">
        <v>42948</v>
      </c>
      <c r="F30">
        <v>1</v>
      </c>
      <c r="K30">
        <v>1</v>
      </c>
      <c r="O30" s="11">
        <v>0</v>
      </c>
      <c r="AB30">
        <v>0</v>
      </c>
      <c r="AO30">
        <v>0</v>
      </c>
    </row>
    <row r="31" spans="1:41">
      <c r="A31" s="10">
        <v>158</v>
      </c>
      <c r="B31" t="s">
        <v>185</v>
      </c>
      <c r="C31" s="12">
        <v>42958</v>
      </c>
      <c r="G31">
        <v>1</v>
      </c>
      <c r="L31">
        <v>1</v>
      </c>
      <c r="O31" s="11">
        <v>0</v>
      </c>
      <c r="AB31">
        <v>0</v>
      </c>
      <c r="AO31">
        <v>2</v>
      </c>
    </row>
    <row r="32" spans="1:41">
      <c r="A32" s="10">
        <v>159</v>
      </c>
      <c r="B32" t="s">
        <v>186</v>
      </c>
      <c r="C32" s="12">
        <v>42993</v>
      </c>
      <c r="H32">
        <v>1</v>
      </c>
      <c r="L32">
        <v>1</v>
      </c>
      <c r="O32" s="11">
        <v>1</v>
      </c>
      <c r="W32">
        <v>1</v>
      </c>
      <c r="X32">
        <v>1</v>
      </c>
      <c r="AB32">
        <v>1</v>
      </c>
      <c r="AG32">
        <v>1</v>
      </c>
      <c r="AK32">
        <v>1</v>
      </c>
      <c r="AO32">
        <v>0</v>
      </c>
    </row>
    <row r="33" spans="1:41">
      <c r="A33" s="10">
        <v>160</v>
      </c>
      <c r="B33" t="s">
        <v>187</v>
      </c>
      <c r="C33" s="12">
        <v>43020</v>
      </c>
      <c r="I33">
        <v>1</v>
      </c>
      <c r="L33">
        <v>1</v>
      </c>
      <c r="O33" s="11">
        <v>0</v>
      </c>
      <c r="AB33">
        <v>0</v>
      </c>
      <c r="AO33">
        <v>0</v>
      </c>
    </row>
    <row r="34" spans="1:41">
      <c r="A34" s="10">
        <v>161</v>
      </c>
      <c r="B34" t="s">
        <v>188</v>
      </c>
      <c r="C34" s="12">
        <v>43028</v>
      </c>
      <c r="I34">
        <v>1</v>
      </c>
      <c r="K34">
        <v>1</v>
      </c>
      <c r="O34" s="11">
        <v>0</v>
      </c>
      <c r="AB34">
        <v>0</v>
      </c>
      <c r="AO34">
        <v>0</v>
      </c>
    </row>
    <row r="35" spans="1:41">
      <c r="A35" s="10">
        <v>162</v>
      </c>
      <c r="B35" t="s">
        <v>189</v>
      </c>
      <c r="C35" s="12">
        <v>43038</v>
      </c>
      <c r="I35">
        <v>1</v>
      </c>
      <c r="L35">
        <v>1</v>
      </c>
      <c r="O35" s="11">
        <v>0</v>
      </c>
      <c r="AB35">
        <v>0</v>
      </c>
      <c r="AO35">
        <v>0</v>
      </c>
    </row>
    <row r="36" spans="1:41">
      <c r="A36" s="10">
        <v>163</v>
      </c>
      <c r="B36" t="s">
        <v>190</v>
      </c>
      <c r="C36" s="12">
        <v>43041</v>
      </c>
      <c r="F36">
        <v>1</v>
      </c>
      <c r="M36">
        <v>1</v>
      </c>
      <c r="O36" s="11">
        <v>0</v>
      </c>
      <c r="AB36">
        <v>0</v>
      </c>
      <c r="AO36">
        <v>0</v>
      </c>
    </row>
    <row r="37" spans="1:41">
      <c r="A37" s="10">
        <v>164</v>
      </c>
      <c r="B37" t="s">
        <v>191</v>
      </c>
      <c r="C37" s="12">
        <v>43066</v>
      </c>
      <c r="F37">
        <v>1</v>
      </c>
      <c r="L37">
        <v>1</v>
      </c>
      <c r="O37" s="11">
        <v>0</v>
      </c>
      <c r="AB37">
        <v>0</v>
      </c>
      <c r="AO37">
        <v>0</v>
      </c>
    </row>
    <row r="38" spans="1:41">
      <c r="A38" s="10">
        <v>165</v>
      </c>
      <c r="B38" t="s">
        <v>192</v>
      </c>
      <c r="C38" s="12">
        <v>43067</v>
      </c>
      <c r="F38">
        <v>1</v>
      </c>
      <c r="L38">
        <v>1</v>
      </c>
      <c r="O38" s="11">
        <v>0</v>
      </c>
      <c r="AB38">
        <v>0</v>
      </c>
      <c r="AO38">
        <v>0</v>
      </c>
    </row>
    <row r="39" spans="1:41">
      <c r="A39" s="10">
        <v>166</v>
      </c>
      <c r="B39" t="s">
        <v>193</v>
      </c>
      <c r="C39" s="12">
        <v>43080</v>
      </c>
      <c r="D39">
        <v>1</v>
      </c>
      <c r="K39">
        <v>1</v>
      </c>
      <c r="O39" s="11">
        <v>2</v>
      </c>
      <c r="R39">
        <v>2</v>
      </c>
      <c r="X39">
        <v>1</v>
      </c>
      <c r="Y39">
        <v>1</v>
      </c>
      <c r="AB39">
        <v>0</v>
      </c>
      <c r="AO39">
        <v>0</v>
      </c>
    </row>
    <row r="40" spans="1:41">
      <c r="A40" s="10">
        <v>167</v>
      </c>
      <c r="B40" t="s">
        <v>194</v>
      </c>
      <c r="C40" s="12">
        <v>43145</v>
      </c>
      <c r="F40">
        <v>1</v>
      </c>
      <c r="K40">
        <v>1</v>
      </c>
      <c r="O40" s="11">
        <v>0</v>
      </c>
      <c r="AB40">
        <v>0</v>
      </c>
      <c r="AO40">
        <v>0</v>
      </c>
    </row>
    <row r="41" spans="1:41">
      <c r="A41" s="10">
        <v>168</v>
      </c>
      <c r="B41" t="s">
        <v>195</v>
      </c>
      <c r="C41" s="12">
        <v>43172</v>
      </c>
      <c r="I41">
        <v>1</v>
      </c>
      <c r="K41">
        <v>1</v>
      </c>
      <c r="O41" s="11">
        <v>0</v>
      </c>
      <c r="AB41">
        <v>0</v>
      </c>
      <c r="AO41">
        <v>0</v>
      </c>
    </row>
    <row r="42" spans="1:41">
      <c r="A42" s="10">
        <v>169</v>
      </c>
      <c r="B42" t="s">
        <v>196</v>
      </c>
      <c r="C42" s="12">
        <v>43208</v>
      </c>
      <c r="D42">
        <v>1</v>
      </c>
      <c r="L42">
        <v>1</v>
      </c>
      <c r="O42" s="11">
        <v>1</v>
      </c>
      <c r="R42">
        <v>1</v>
      </c>
      <c r="X42">
        <v>1</v>
      </c>
      <c r="AA42" t="s">
        <v>197</v>
      </c>
      <c r="AB42">
        <v>0</v>
      </c>
      <c r="AO42">
        <v>0</v>
      </c>
    </row>
    <row r="43" spans="1:41">
      <c r="A43" s="10">
        <v>170</v>
      </c>
      <c r="B43" t="s">
        <v>198</v>
      </c>
      <c r="C43" s="12">
        <v>43237</v>
      </c>
      <c r="D43">
        <v>1</v>
      </c>
      <c r="K43">
        <v>1</v>
      </c>
      <c r="O43" s="11">
        <v>3</v>
      </c>
      <c r="P43">
        <v>2</v>
      </c>
      <c r="R43">
        <v>1</v>
      </c>
      <c r="X43">
        <v>1</v>
      </c>
      <c r="Y43">
        <v>2</v>
      </c>
      <c r="AB43">
        <v>0</v>
      </c>
      <c r="AO43">
        <v>0</v>
      </c>
    </row>
    <row r="44" spans="1:41">
      <c r="A44" s="10">
        <v>171</v>
      </c>
      <c r="B44" t="s">
        <v>199</v>
      </c>
      <c r="C44" s="12">
        <v>43238</v>
      </c>
      <c r="D44">
        <v>1</v>
      </c>
      <c r="K44">
        <v>1</v>
      </c>
      <c r="O44" s="11">
        <v>1</v>
      </c>
      <c r="Q44">
        <v>1</v>
      </c>
      <c r="X44">
        <v>1</v>
      </c>
      <c r="AB44">
        <v>0</v>
      </c>
      <c r="AO44">
        <v>0</v>
      </c>
    </row>
    <row r="45" spans="1:41">
      <c r="A45" s="10">
        <v>172</v>
      </c>
      <c r="B45" t="s">
        <v>200</v>
      </c>
      <c r="C45" s="12">
        <v>43285</v>
      </c>
      <c r="F45">
        <v>1</v>
      </c>
      <c r="M45">
        <v>1</v>
      </c>
      <c r="O45" s="11">
        <v>0</v>
      </c>
      <c r="AB45">
        <v>0</v>
      </c>
      <c r="AO45">
        <v>0</v>
      </c>
    </row>
    <row r="46" spans="1:41">
      <c r="A46" s="10">
        <v>173</v>
      </c>
      <c r="B46" t="s">
        <v>201</v>
      </c>
      <c r="C46" s="12">
        <v>43286</v>
      </c>
      <c r="D46">
        <v>1</v>
      </c>
      <c r="K46">
        <v>1</v>
      </c>
      <c r="O46" s="11">
        <v>2</v>
      </c>
      <c r="R46">
        <v>2</v>
      </c>
      <c r="X46">
        <v>2</v>
      </c>
      <c r="AB46">
        <v>0</v>
      </c>
      <c r="AO46">
        <v>0</v>
      </c>
    </row>
    <row r="47" spans="1:41">
      <c r="A47" s="10">
        <v>174</v>
      </c>
      <c r="B47" t="s">
        <v>202</v>
      </c>
      <c r="C47" s="12">
        <v>43293</v>
      </c>
      <c r="F47">
        <v>1</v>
      </c>
      <c r="L47">
        <v>1</v>
      </c>
      <c r="O47" s="11">
        <v>0</v>
      </c>
      <c r="AB47">
        <v>0</v>
      </c>
      <c r="AO47">
        <v>0</v>
      </c>
    </row>
    <row r="48" spans="1:41">
      <c r="A48" s="10">
        <v>175</v>
      </c>
      <c r="B48" t="s">
        <v>203</v>
      </c>
      <c r="C48" s="12">
        <v>43332</v>
      </c>
      <c r="D48">
        <v>1</v>
      </c>
      <c r="L48">
        <v>1</v>
      </c>
      <c r="O48" s="11">
        <v>1</v>
      </c>
      <c r="W48">
        <v>1</v>
      </c>
      <c r="X48">
        <v>1</v>
      </c>
      <c r="AB48">
        <v>0</v>
      </c>
      <c r="AO48">
        <v>0</v>
      </c>
    </row>
    <row r="49" spans="1:41">
      <c r="A49" s="10">
        <v>176</v>
      </c>
      <c r="B49" t="s">
        <v>204</v>
      </c>
      <c r="C49" s="12">
        <v>43355</v>
      </c>
      <c r="F49">
        <v>1</v>
      </c>
      <c r="K49">
        <v>1</v>
      </c>
      <c r="O49" s="11">
        <v>0</v>
      </c>
      <c r="AB49">
        <v>0</v>
      </c>
      <c r="AO49">
        <v>0</v>
      </c>
    </row>
    <row r="50" spans="1:41">
      <c r="A50" s="10">
        <v>177</v>
      </c>
      <c r="B50" t="s">
        <v>205</v>
      </c>
      <c r="C50" s="12">
        <v>43371</v>
      </c>
      <c r="I50">
        <v>1</v>
      </c>
      <c r="K50">
        <v>1</v>
      </c>
      <c r="O50" s="11">
        <v>0</v>
      </c>
      <c r="AB50">
        <v>0</v>
      </c>
      <c r="AO50">
        <v>0</v>
      </c>
    </row>
    <row r="51" spans="1:41">
      <c r="A51" s="10">
        <v>178</v>
      </c>
      <c r="B51" t="s">
        <v>206</v>
      </c>
      <c r="C51" s="12">
        <v>43385</v>
      </c>
      <c r="F51">
        <v>1</v>
      </c>
      <c r="M51">
        <v>1</v>
      </c>
      <c r="O51" s="11">
        <v>0</v>
      </c>
      <c r="AB51">
        <v>0</v>
      </c>
      <c r="AO51">
        <v>0</v>
      </c>
    </row>
    <row r="52" spans="1:41">
      <c r="A52" s="10">
        <v>179</v>
      </c>
      <c r="B52" t="s">
        <v>207</v>
      </c>
      <c r="C52" s="12">
        <v>43395</v>
      </c>
      <c r="E52">
        <v>1</v>
      </c>
      <c r="M52">
        <v>1</v>
      </c>
      <c r="O52" s="11">
        <v>0</v>
      </c>
      <c r="AB52">
        <v>2</v>
      </c>
      <c r="AC52">
        <v>1</v>
      </c>
      <c r="AF52">
        <v>1</v>
      </c>
      <c r="AK52">
        <v>2</v>
      </c>
      <c r="AO52">
        <v>0</v>
      </c>
    </row>
    <row r="53" spans="1:41">
      <c r="A53" s="10">
        <v>180</v>
      </c>
      <c r="B53" t="s">
        <v>208</v>
      </c>
      <c r="C53" s="12">
        <v>43404</v>
      </c>
      <c r="D53">
        <v>1</v>
      </c>
      <c r="K53">
        <v>1</v>
      </c>
      <c r="O53" s="11">
        <v>1</v>
      </c>
      <c r="P53">
        <v>1</v>
      </c>
      <c r="X53">
        <v>1</v>
      </c>
      <c r="AB53">
        <v>0</v>
      </c>
      <c r="AO53">
        <v>0</v>
      </c>
    </row>
    <row r="54" spans="1:41">
      <c r="A54" s="10">
        <v>181</v>
      </c>
      <c r="B54" t="s">
        <v>209</v>
      </c>
      <c r="C54" s="12">
        <v>43433</v>
      </c>
      <c r="E54">
        <v>1</v>
      </c>
      <c r="K54">
        <v>1</v>
      </c>
      <c r="O54" s="11">
        <v>0</v>
      </c>
      <c r="AB54">
        <v>2</v>
      </c>
      <c r="AE54">
        <v>1</v>
      </c>
      <c r="AG54">
        <v>1</v>
      </c>
      <c r="AK54">
        <v>1</v>
      </c>
      <c r="AL54">
        <v>1</v>
      </c>
      <c r="AO54">
        <v>0</v>
      </c>
    </row>
    <row r="55" spans="1:41">
      <c r="A55" s="10">
        <v>182</v>
      </c>
      <c r="B55" t="s">
        <v>210</v>
      </c>
      <c r="C55" s="12">
        <v>43479</v>
      </c>
      <c r="F55">
        <v>1</v>
      </c>
      <c r="L55">
        <v>1</v>
      </c>
      <c r="O55" s="11">
        <v>0</v>
      </c>
      <c r="AB55">
        <v>0</v>
      </c>
      <c r="AO55">
        <v>0</v>
      </c>
    </row>
    <row r="56" spans="1:41" s="21" customFormat="1">
      <c r="A56" s="1" t="s">
        <v>0</v>
      </c>
      <c r="B56" s="1" t="s">
        <v>1</v>
      </c>
      <c r="C56" s="22" t="s">
        <v>2</v>
      </c>
      <c r="D56" s="21" t="s">
        <v>4</v>
      </c>
      <c r="E56" s="21" t="s">
        <v>5</v>
      </c>
      <c r="F56" s="21" t="s">
        <v>3</v>
      </c>
      <c r="G56" s="21" t="s">
        <v>9</v>
      </c>
      <c r="H56" s="21" t="s">
        <v>6</v>
      </c>
      <c r="I56" s="21" t="s">
        <v>89</v>
      </c>
      <c r="J56" s="22"/>
      <c r="K56" s="21" t="s">
        <v>7</v>
      </c>
      <c r="L56" s="21" t="s">
        <v>8</v>
      </c>
      <c r="M56" s="21" t="s">
        <v>31</v>
      </c>
      <c r="N56" s="22"/>
      <c r="O56" s="22" t="s">
        <v>21</v>
      </c>
      <c r="P56" s="22" t="s">
        <v>13</v>
      </c>
      <c r="Q56" s="6" t="s">
        <v>14</v>
      </c>
      <c r="R56" s="6" t="s">
        <v>15</v>
      </c>
      <c r="S56" s="6" t="s">
        <v>91</v>
      </c>
      <c r="T56" s="6" t="s">
        <v>20</v>
      </c>
      <c r="U56" s="6" t="s">
        <v>12</v>
      </c>
      <c r="V56" s="1" t="s">
        <v>16</v>
      </c>
      <c r="W56" s="1" t="s">
        <v>17</v>
      </c>
      <c r="X56" s="1" t="s">
        <v>69</v>
      </c>
      <c r="Y56" s="1" t="s">
        <v>71</v>
      </c>
      <c r="Z56" s="1" t="s">
        <v>70</v>
      </c>
      <c r="AA56" s="1"/>
      <c r="AB56" s="1" t="s">
        <v>21</v>
      </c>
      <c r="AC56" s="22" t="s">
        <v>13</v>
      </c>
      <c r="AD56" s="6" t="s">
        <v>14</v>
      </c>
      <c r="AE56" s="6" t="s">
        <v>15</v>
      </c>
      <c r="AF56" s="6" t="s">
        <v>91</v>
      </c>
      <c r="AG56" s="6" t="s">
        <v>20</v>
      </c>
      <c r="AH56" s="6" t="s">
        <v>12</v>
      </c>
      <c r="AI56" s="1" t="s">
        <v>16</v>
      </c>
      <c r="AJ56" s="1" t="s">
        <v>17</v>
      </c>
      <c r="AK56" s="1" t="s">
        <v>69</v>
      </c>
      <c r="AL56" s="1" t="s">
        <v>71</v>
      </c>
      <c r="AM56" s="1" t="s">
        <v>70</v>
      </c>
      <c r="AO56" s="1" t="s">
        <v>184</v>
      </c>
    </row>
    <row r="57" spans="1:41">
      <c r="A57" s="10">
        <v>183</v>
      </c>
      <c r="B57" t="s">
        <v>211</v>
      </c>
      <c r="C57" s="12">
        <v>43487</v>
      </c>
      <c r="F57">
        <v>1</v>
      </c>
      <c r="K57">
        <v>1</v>
      </c>
      <c r="O57" s="11">
        <v>0</v>
      </c>
      <c r="AB57">
        <v>0</v>
      </c>
      <c r="AO57">
        <v>0</v>
      </c>
    </row>
    <row r="58" spans="1:41">
      <c r="A58" s="10">
        <v>184</v>
      </c>
      <c r="B58" t="s">
        <v>212</v>
      </c>
      <c r="C58" s="12">
        <v>43494</v>
      </c>
      <c r="F58">
        <v>1</v>
      </c>
      <c r="L58">
        <v>1</v>
      </c>
      <c r="O58" s="11">
        <v>0</v>
      </c>
      <c r="AB58">
        <v>0</v>
      </c>
      <c r="AO58">
        <v>0</v>
      </c>
    </row>
    <row r="59" spans="1:41">
      <c r="A59" s="10">
        <v>185</v>
      </c>
      <c r="B59" t="s">
        <v>213</v>
      </c>
      <c r="C59" s="12">
        <v>43496</v>
      </c>
      <c r="F59">
        <v>1</v>
      </c>
      <c r="K59">
        <v>1</v>
      </c>
      <c r="O59" s="11">
        <v>0</v>
      </c>
      <c r="AB59">
        <v>0</v>
      </c>
      <c r="AO59">
        <v>0</v>
      </c>
    </row>
    <row r="60" spans="1:41">
      <c r="A60" s="10">
        <v>186</v>
      </c>
      <c r="B60" t="s">
        <v>214</v>
      </c>
      <c r="C60" s="12">
        <v>43501</v>
      </c>
      <c r="F60">
        <v>1</v>
      </c>
      <c r="K60">
        <v>1</v>
      </c>
      <c r="O60" s="11">
        <v>0</v>
      </c>
      <c r="AB60">
        <v>0</v>
      </c>
      <c r="AO60">
        <v>0</v>
      </c>
    </row>
    <row r="61" spans="1:41">
      <c r="A61" s="10">
        <v>187</v>
      </c>
      <c r="B61" t="s">
        <v>215</v>
      </c>
      <c r="C61" s="12">
        <v>43504</v>
      </c>
      <c r="F61">
        <v>1</v>
      </c>
      <c r="L61">
        <v>1</v>
      </c>
      <c r="O61" s="11">
        <v>0</v>
      </c>
      <c r="AB61">
        <v>0</v>
      </c>
      <c r="AO61">
        <v>0</v>
      </c>
    </row>
    <row r="62" spans="1:41">
      <c r="A62" s="10">
        <v>188</v>
      </c>
      <c r="B62" t="s">
        <v>216</v>
      </c>
      <c r="C62" s="12">
        <v>43530</v>
      </c>
      <c r="F62">
        <v>1</v>
      </c>
      <c r="L62">
        <v>1</v>
      </c>
      <c r="O62" s="11">
        <v>0</v>
      </c>
      <c r="AB62">
        <v>0</v>
      </c>
      <c r="AO62">
        <v>0</v>
      </c>
    </row>
    <row r="63" spans="1:41">
      <c r="A63" s="10">
        <v>189</v>
      </c>
      <c r="B63" t="s">
        <v>217</v>
      </c>
      <c r="C63" s="12">
        <v>43558</v>
      </c>
      <c r="I63">
        <v>1</v>
      </c>
      <c r="L63">
        <v>1</v>
      </c>
      <c r="O63" s="11">
        <v>0</v>
      </c>
      <c r="AB63">
        <v>0</v>
      </c>
      <c r="AO63">
        <v>0</v>
      </c>
    </row>
    <row r="64" spans="1:41">
      <c r="A64" s="10">
        <v>190</v>
      </c>
      <c r="B64" t="s">
        <v>218</v>
      </c>
      <c r="C64" s="12">
        <v>43565</v>
      </c>
      <c r="I64">
        <v>1</v>
      </c>
      <c r="K64">
        <v>1</v>
      </c>
      <c r="O64" s="11">
        <v>0</v>
      </c>
      <c r="AB64">
        <v>0</v>
      </c>
      <c r="AO64">
        <v>0</v>
      </c>
    </row>
    <row r="65" spans="1:41">
      <c r="A65" s="10">
        <v>191</v>
      </c>
      <c r="B65" t="s">
        <v>219</v>
      </c>
      <c r="C65" s="12">
        <v>43602</v>
      </c>
      <c r="F65">
        <v>1</v>
      </c>
      <c r="K65">
        <v>1</v>
      </c>
      <c r="O65" s="11">
        <v>0</v>
      </c>
      <c r="AB65">
        <v>0</v>
      </c>
      <c r="AO65">
        <v>0</v>
      </c>
    </row>
    <row r="66" spans="1:41">
      <c r="A66" s="10">
        <v>192</v>
      </c>
      <c r="B66" t="s">
        <v>220</v>
      </c>
      <c r="C66" s="12">
        <v>43607</v>
      </c>
      <c r="F66">
        <v>1</v>
      </c>
      <c r="K66">
        <v>1</v>
      </c>
      <c r="O66" s="11">
        <v>0</v>
      </c>
      <c r="AB66">
        <v>0</v>
      </c>
      <c r="AO66">
        <v>0</v>
      </c>
    </row>
    <row r="67" spans="1:41">
      <c r="A67" s="10">
        <v>193</v>
      </c>
      <c r="B67" t="s">
        <v>221</v>
      </c>
      <c r="C67" s="12">
        <v>43612</v>
      </c>
      <c r="D67">
        <v>1</v>
      </c>
      <c r="K67">
        <v>1</v>
      </c>
      <c r="O67" s="11">
        <v>1</v>
      </c>
      <c r="S67">
        <v>1</v>
      </c>
      <c r="Y67">
        <v>1</v>
      </c>
      <c r="AB67">
        <v>0</v>
      </c>
      <c r="AO67">
        <v>0</v>
      </c>
    </row>
    <row r="68" spans="1:41">
      <c r="A68" s="10">
        <v>194</v>
      </c>
      <c r="B68" t="s">
        <v>222</v>
      </c>
      <c r="C68" s="12">
        <v>43619</v>
      </c>
      <c r="F68">
        <v>1</v>
      </c>
      <c r="K68">
        <v>1</v>
      </c>
      <c r="O68" s="11">
        <v>0</v>
      </c>
      <c r="AB68">
        <v>0</v>
      </c>
      <c r="AO68">
        <v>0</v>
      </c>
    </row>
    <row r="69" spans="1:41">
      <c r="A69" s="10">
        <v>195</v>
      </c>
      <c r="B69" t="s">
        <v>223</v>
      </c>
      <c r="C69" s="12">
        <v>43634</v>
      </c>
      <c r="D69">
        <v>1</v>
      </c>
      <c r="L69">
        <v>1</v>
      </c>
      <c r="O69" s="11">
        <v>1</v>
      </c>
      <c r="T69">
        <v>1</v>
      </c>
      <c r="X69">
        <v>1</v>
      </c>
      <c r="AB69">
        <v>0</v>
      </c>
      <c r="AO69">
        <v>0</v>
      </c>
    </row>
    <row r="70" spans="1:41">
      <c r="A70" s="10">
        <v>196</v>
      </c>
      <c r="B70" t="s">
        <v>224</v>
      </c>
      <c r="C70" s="12">
        <v>43636</v>
      </c>
      <c r="F70">
        <v>1</v>
      </c>
      <c r="M70">
        <v>1</v>
      </c>
      <c r="O70" s="11">
        <v>0</v>
      </c>
      <c r="AB70">
        <v>0</v>
      </c>
      <c r="AO70">
        <v>0</v>
      </c>
    </row>
    <row r="71" spans="1:41">
      <c r="A71" s="10">
        <v>197</v>
      </c>
      <c r="B71" t="s">
        <v>225</v>
      </c>
      <c r="C71" s="12">
        <v>43654</v>
      </c>
      <c r="D71">
        <v>1</v>
      </c>
      <c r="K71">
        <v>1</v>
      </c>
      <c r="O71" s="11">
        <v>1</v>
      </c>
      <c r="P71">
        <v>1</v>
      </c>
      <c r="X71">
        <v>1</v>
      </c>
      <c r="AB71">
        <v>0</v>
      </c>
      <c r="AO71">
        <v>0</v>
      </c>
    </row>
    <row r="72" spans="1:41">
      <c r="A72" s="10">
        <v>198</v>
      </c>
      <c r="B72" t="s">
        <v>226</v>
      </c>
      <c r="C72" s="12">
        <v>43671</v>
      </c>
      <c r="F72">
        <v>1</v>
      </c>
      <c r="K72">
        <v>1</v>
      </c>
      <c r="O72" s="11">
        <v>0</v>
      </c>
      <c r="AB72">
        <v>0</v>
      </c>
      <c r="AO72">
        <v>0</v>
      </c>
    </row>
    <row r="73" spans="1:41">
      <c r="A73" s="10">
        <v>199</v>
      </c>
      <c r="B73" t="s">
        <v>227</v>
      </c>
      <c r="C73" s="13" t="s">
        <v>228</v>
      </c>
      <c r="F73">
        <v>1</v>
      </c>
      <c r="L73">
        <v>1</v>
      </c>
      <c r="O73" s="11">
        <v>0</v>
      </c>
      <c r="AB73">
        <v>0</v>
      </c>
      <c r="AO73">
        <v>0</v>
      </c>
    </row>
    <row r="74" spans="1:41">
      <c r="A74" s="10">
        <v>200</v>
      </c>
      <c r="B74" t="s">
        <v>229</v>
      </c>
      <c r="C74" s="12">
        <v>43683</v>
      </c>
      <c r="F74">
        <v>1</v>
      </c>
      <c r="M74">
        <v>1</v>
      </c>
      <c r="O74" s="11">
        <v>0</v>
      </c>
      <c r="AB74">
        <v>0</v>
      </c>
      <c r="AO74">
        <v>0</v>
      </c>
    </row>
    <row r="75" spans="1:41">
      <c r="A75" s="10">
        <v>201</v>
      </c>
      <c r="B75" t="s">
        <v>230</v>
      </c>
      <c r="C75" s="12">
        <v>43756</v>
      </c>
      <c r="F75">
        <v>1</v>
      </c>
      <c r="M75">
        <v>1</v>
      </c>
      <c r="O75" s="11">
        <v>0</v>
      </c>
      <c r="AB75">
        <v>0</v>
      </c>
      <c r="AO75">
        <v>0</v>
      </c>
    </row>
    <row r="76" spans="1:41">
      <c r="A76" s="10">
        <v>202</v>
      </c>
      <c r="B76" t="s">
        <v>231</v>
      </c>
      <c r="C76" s="12">
        <v>43760</v>
      </c>
      <c r="F76">
        <v>1</v>
      </c>
      <c r="K76">
        <v>1</v>
      </c>
      <c r="O76" s="11">
        <v>0</v>
      </c>
      <c r="AB76">
        <v>0</v>
      </c>
      <c r="AO76">
        <v>0</v>
      </c>
    </row>
    <row r="77" spans="1:41">
      <c r="A77" s="10">
        <v>203</v>
      </c>
      <c r="B77" t="s">
        <v>232</v>
      </c>
      <c r="C77" s="12">
        <v>43767</v>
      </c>
      <c r="I77">
        <v>1</v>
      </c>
      <c r="K77">
        <v>1</v>
      </c>
      <c r="O77" s="11">
        <v>0</v>
      </c>
      <c r="AB77">
        <v>0</v>
      </c>
      <c r="AO77">
        <v>0</v>
      </c>
    </row>
    <row r="78" spans="1:41">
      <c r="A78" s="10">
        <v>204</v>
      </c>
      <c r="B78" t="s">
        <v>233</v>
      </c>
      <c r="C78" s="12">
        <v>43768</v>
      </c>
      <c r="F78">
        <v>1</v>
      </c>
      <c r="K78">
        <v>1</v>
      </c>
      <c r="O78" s="11">
        <v>0</v>
      </c>
      <c r="AB78">
        <v>0</v>
      </c>
      <c r="AO78">
        <v>0</v>
      </c>
    </row>
    <row r="79" spans="1:41" s="16" customFormat="1">
      <c r="A79" s="15">
        <v>205</v>
      </c>
      <c r="B79" s="16" t="s">
        <v>234</v>
      </c>
      <c r="C79" s="19">
        <v>43775</v>
      </c>
      <c r="D79" s="16">
        <v>1</v>
      </c>
      <c r="I79" s="16">
        <v>1</v>
      </c>
      <c r="K79" s="16">
        <v>1</v>
      </c>
      <c r="O79" s="18">
        <v>1</v>
      </c>
      <c r="P79" s="16">
        <v>1</v>
      </c>
      <c r="X79" s="16">
        <v>1</v>
      </c>
      <c r="AB79" s="16">
        <v>0</v>
      </c>
      <c r="AO79" s="16">
        <v>0</v>
      </c>
    </row>
    <row r="80" spans="1:41">
      <c r="A80" s="10">
        <v>206</v>
      </c>
      <c r="B80" t="s">
        <v>235</v>
      </c>
      <c r="C80" s="12">
        <v>43788</v>
      </c>
      <c r="F80">
        <v>1</v>
      </c>
      <c r="K80">
        <v>1</v>
      </c>
      <c r="O80" s="11">
        <v>0</v>
      </c>
      <c r="AB80">
        <v>0</v>
      </c>
      <c r="AO80">
        <v>0</v>
      </c>
    </row>
    <row r="82" spans="2:13">
      <c r="D82">
        <f t="shared" ref="D82:I82" si="0">SUM(D3:D80)</f>
        <v>16</v>
      </c>
      <c r="E82">
        <f t="shared" si="0"/>
        <v>3</v>
      </c>
      <c r="F82">
        <f t="shared" si="0"/>
        <v>40</v>
      </c>
      <c r="G82">
        <f t="shared" si="0"/>
        <v>1</v>
      </c>
      <c r="H82">
        <f t="shared" si="0"/>
        <v>1</v>
      </c>
      <c r="I82">
        <f t="shared" si="0"/>
        <v>17</v>
      </c>
      <c r="K82">
        <f>SUM(K3:K80)</f>
        <v>41</v>
      </c>
      <c r="L82">
        <f>SUM(L3:L80)</f>
        <v>24</v>
      </c>
      <c r="M82">
        <f>SUM(M3:M80)</f>
        <v>11</v>
      </c>
    </row>
    <row r="83" spans="2:13">
      <c r="E83" s="14" t="s">
        <v>268</v>
      </c>
      <c r="I83" t="s">
        <v>269</v>
      </c>
    </row>
    <row r="84" spans="2:13">
      <c r="B84" s="14" t="s">
        <v>236</v>
      </c>
      <c r="C84">
        <f>SUM(F10,F11,F12,F13,F16,F18,F22,F30,F40,F49,F57,F59,F60,F65,F66,F68,F72,F76,F78,F80)</f>
        <v>20</v>
      </c>
      <c r="D84" s="20">
        <f>C84/F82</f>
        <v>0.5</v>
      </c>
      <c r="I84">
        <v>15</v>
      </c>
    </row>
    <row r="85" spans="2:13">
      <c r="B85" s="14" t="s">
        <v>237</v>
      </c>
      <c r="C85">
        <f>SUM(F3,F5,F6,F15,F37,F38,F47,F55,F58,F61,F62,F73)</f>
        <v>12</v>
      </c>
      <c r="D85" s="20">
        <f>C85/F82</f>
        <v>0.3</v>
      </c>
    </row>
    <row r="86" spans="2:13">
      <c r="B86" s="14" t="s">
        <v>238</v>
      </c>
      <c r="C86">
        <f>SUM(F28,F29,F36,F45,F51,F70,F74,F75)</f>
        <v>8</v>
      </c>
      <c r="D86" s="20">
        <f>C86/F82</f>
        <v>0.2</v>
      </c>
    </row>
    <row r="87" spans="2:13">
      <c r="D87" s="20"/>
    </row>
    <row r="88" spans="2:13">
      <c r="B88" s="14" t="s">
        <v>239</v>
      </c>
      <c r="C88">
        <f>SUM(D17,D20,D39,D43,D44,D46,D53,D67,D71,D79)</f>
        <v>10</v>
      </c>
      <c r="D88" s="20">
        <f>C88/D82</f>
        <v>0.625</v>
      </c>
      <c r="E88">
        <v>9</v>
      </c>
      <c r="F88" s="20">
        <f>E88/14</f>
        <v>0.6428571428571429</v>
      </c>
    </row>
    <row r="89" spans="2:13">
      <c r="B89" s="14" t="s">
        <v>240</v>
      </c>
      <c r="C89">
        <f>SUM(D4,D8,D42,D48,D69)</f>
        <v>5</v>
      </c>
      <c r="D89" s="20">
        <f>C89/D82</f>
        <v>0.3125</v>
      </c>
      <c r="E89">
        <v>4</v>
      </c>
      <c r="F89" s="20">
        <f>E89/14</f>
        <v>0.2857142857142857</v>
      </c>
    </row>
    <row r="90" spans="2:13">
      <c r="B90" s="14" t="s">
        <v>241</v>
      </c>
      <c r="C90">
        <f>SUM(D14)</f>
        <v>1</v>
      </c>
      <c r="D90" s="20">
        <f>C90/D82</f>
        <v>6.25E-2</v>
      </c>
      <c r="E90">
        <v>1</v>
      </c>
      <c r="F90" s="20">
        <f>E90/14</f>
        <v>7.1428571428571425E-2</v>
      </c>
    </row>
    <row r="91" spans="2:13">
      <c r="D91" s="20"/>
    </row>
    <row r="92" spans="2:13">
      <c r="B92" s="14" t="s">
        <v>242</v>
      </c>
      <c r="C92">
        <f>SUM(E54)</f>
        <v>1</v>
      </c>
      <c r="D92" s="20">
        <f>C92/E82</f>
        <v>0.33333333333333331</v>
      </c>
    </row>
    <row r="93" spans="2:13">
      <c r="B93" s="14" t="s">
        <v>243</v>
      </c>
      <c r="C93">
        <v>0</v>
      </c>
      <c r="D93" s="20">
        <f>C93/E82</f>
        <v>0</v>
      </c>
    </row>
    <row r="94" spans="2:13">
      <c r="B94" s="14" t="s">
        <v>244</v>
      </c>
      <c r="C94">
        <v>2</v>
      </c>
      <c r="D94" s="20">
        <f>C94/E82</f>
        <v>0.66666666666666663</v>
      </c>
    </row>
    <row r="95" spans="2:13">
      <c r="D95" s="20"/>
    </row>
    <row r="96" spans="2:13">
      <c r="B96" s="14" t="s">
        <v>245</v>
      </c>
      <c r="C96">
        <v>0</v>
      </c>
      <c r="D96" s="20">
        <v>0</v>
      </c>
    </row>
    <row r="97" spans="1:4">
      <c r="B97" s="14" t="s">
        <v>246</v>
      </c>
      <c r="C97">
        <v>1</v>
      </c>
      <c r="D97" s="20">
        <v>1</v>
      </c>
    </row>
    <row r="98" spans="1:4">
      <c r="B98" s="14" t="s">
        <v>247</v>
      </c>
      <c r="C98">
        <v>0</v>
      </c>
      <c r="D98" s="20">
        <v>0</v>
      </c>
    </row>
    <row r="99" spans="1:4">
      <c r="D99" s="20"/>
    </row>
    <row r="100" spans="1:4">
      <c r="B100" s="14" t="s">
        <v>252</v>
      </c>
      <c r="C100">
        <v>0</v>
      </c>
      <c r="D100" s="20">
        <v>0</v>
      </c>
    </row>
    <row r="101" spans="1:4">
      <c r="B101" s="14" t="s">
        <v>253</v>
      </c>
      <c r="C101">
        <v>1</v>
      </c>
      <c r="D101" s="20">
        <v>1</v>
      </c>
    </row>
    <row r="102" spans="1:4">
      <c r="B102" s="14" t="s">
        <v>254</v>
      </c>
      <c r="C102">
        <v>0</v>
      </c>
      <c r="D102" s="20">
        <v>0</v>
      </c>
    </row>
    <row r="103" spans="1:4">
      <c r="D103" s="20"/>
    </row>
    <row r="104" spans="1:4">
      <c r="A104" t="s">
        <v>256</v>
      </c>
      <c r="B104" s="14" t="s">
        <v>248</v>
      </c>
      <c r="C104">
        <v>10</v>
      </c>
      <c r="D104" s="20">
        <f>C104/I84</f>
        <v>0.66666666666666663</v>
      </c>
    </row>
    <row r="105" spans="1:4">
      <c r="B105" s="14" t="s">
        <v>249</v>
      </c>
      <c r="C105">
        <f>SUM(I9,I19,I33,I35,I63)</f>
        <v>5</v>
      </c>
      <c r="D105" s="20">
        <f>C105/I84</f>
        <v>0.33333333333333331</v>
      </c>
    </row>
    <row r="106" spans="1:4">
      <c r="B106" s="14" t="s">
        <v>250</v>
      </c>
      <c r="C106">
        <v>0</v>
      </c>
      <c r="D106" s="20">
        <f>C106/I84</f>
        <v>0</v>
      </c>
    </row>
    <row r="108" spans="1:4">
      <c r="B108" s="14" t="s">
        <v>255</v>
      </c>
      <c r="C108">
        <v>1</v>
      </c>
      <c r="D108" s="23">
        <v>0.5</v>
      </c>
    </row>
    <row r="109" spans="1:4">
      <c r="B109" s="14" t="s">
        <v>258</v>
      </c>
      <c r="C109">
        <v>1</v>
      </c>
      <c r="D109" s="23">
        <v>0.5</v>
      </c>
    </row>
    <row r="110" spans="1:4">
      <c r="B110" s="14" t="s">
        <v>259</v>
      </c>
      <c r="C110">
        <v>0</v>
      </c>
      <c r="D110" s="23">
        <v>0</v>
      </c>
    </row>
    <row r="112" spans="1:4">
      <c r="B112" s="14" t="s">
        <v>257</v>
      </c>
      <c r="C112">
        <v>0</v>
      </c>
    </row>
    <row r="113" spans="2:3">
      <c r="B113" s="14" t="s">
        <v>260</v>
      </c>
      <c r="C113">
        <v>0</v>
      </c>
    </row>
    <row r="114" spans="2:3">
      <c r="B114" s="14" t="s">
        <v>261</v>
      </c>
      <c r="C114">
        <v>0</v>
      </c>
    </row>
    <row r="116" spans="2:3">
      <c r="B116" s="14"/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B23"/>
  <sheetViews>
    <sheetView workbookViewId="0">
      <selection activeCell="B21" sqref="B21"/>
    </sheetView>
  </sheetViews>
  <sheetFormatPr defaultRowHeight="14.4"/>
  <cols>
    <col min="1" max="1" width="31.109375" customWidth="1"/>
  </cols>
  <sheetData>
    <row r="1" spans="1:2">
      <c r="A1" s="14" t="s">
        <v>236</v>
      </c>
      <c r="B1" s="23" t="s">
        <v>483</v>
      </c>
    </row>
    <row r="2" spans="1:2">
      <c r="A2" s="14" t="s">
        <v>237</v>
      </c>
      <c r="B2" t="s">
        <v>482</v>
      </c>
    </row>
    <row r="3" spans="1:2">
      <c r="A3" s="14" t="s">
        <v>238</v>
      </c>
      <c r="B3" t="s">
        <v>484</v>
      </c>
    </row>
    <row r="5" spans="1:2">
      <c r="A5" s="14" t="s">
        <v>239</v>
      </c>
      <c r="B5" t="s">
        <v>485</v>
      </c>
    </row>
    <row r="6" spans="1:2">
      <c r="A6" s="14" t="s">
        <v>240</v>
      </c>
      <c r="B6" t="s">
        <v>486</v>
      </c>
    </row>
    <row r="7" spans="1:2">
      <c r="A7" s="14" t="s">
        <v>241</v>
      </c>
      <c r="B7" t="s">
        <v>482</v>
      </c>
    </row>
    <row r="9" spans="1:2">
      <c r="A9" s="14" t="s">
        <v>242</v>
      </c>
      <c r="B9" t="s">
        <v>487</v>
      </c>
    </row>
    <row r="10" spans="1:2">
      <c r="A10" s="14" t="s">
        <v>243</v>
      </c>
      <c r="B10" t="s">
        <v>488</v>
      </c>
    </row>
    <row r="11" spans="1:2">
      <c r="A11" s="14" t="s">
        <v>244</v>
      </c>
      <c r="B11" t="s">
        <v>489</v>
      </c>
    </row>
    <row r="13" spans="1:2">
      <c r="A13" s="14" t="s">
        <v>245</v>
      </c>
    </row>
    <row r="14" spans="1:2">
      <c r="A14" s="14" t="s">
        <v>246</v>
      </c>
    </row>
    <row r="15" spans="1:2">
      <c r="A15" s="14" t="s">
        <v>247</v>
      </c>
    </row>
    <row r="17" spans="1:2">
      <c r="A17" s="14" t="s">
        <v>252</v>
      </c>
    </row>
    <row r="18" spans="1:2">
      <c r="A18" s="14" t="s">
        <v>253</v>
      </c>
    </row>
    <row r="19" spans="1:2">
      <c r="A19" s="14" t="s">
        <v>254</v>
      </c>
    </row>
    <row r="21" spans="1:2">
      <c r="A21" s="14" t="s">
        <v>248</v>
      </c>
      <c r="B21" t="s">
        <v>492</v>
      </c>
    </row>
    <row r="22" spans="1:2">
      <c r="A22" s="14" t="s">
        <v>249</v>
      </c>
      <c r="B22" t="s">
        <v>490</v>
      </c>
    </row>
    <row r="23" spans="1:2">
      <c r="A23" s="14" t="s">
        <v>250</v>
      </c>
      <c r="B23" t="s">
        <v>491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Brayden</dc:creator>
  <cp:lastModifiedBy>Brayden</cp:lastModifiedBy>
  <dcterms:created xsi:type="dcterms:W3CDTF">2020-01-02T16:00:48Z</dcterms:created>
  <dcterms:modified xsi:type="dcterms:W3CDTF">2021-08-17T02:52:41Z</dcterms:modified>
</cp:coreProperties>
</file>