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1" userName="Kendall" reservationPassword="C7FB"/>
  <workbookPr filterPrivacy="1" defaultThemeVersion="124226"/>
  <bookViews>
    <workbookView xWindow="60" yWindow="-150" windowWidth="8940" windowHeight="8205"/>
  </bookViews>
  <sheets>
    <sheet name="VW-Wires and Standpipe Piezo" sheetId="1" r:id="rId1"/>
  </sheets>
  <calcPr calcId="125725"/>
</workbook>
</file>

<file path=xl/calcChain.xml><?xml version="1.0" encoding="utf-8"?>
<calcChain xmlns="http://schemas.openxmlformats.org/spreadsheetml/2006/main">
  <c r="C114" i="1"/>
  <c r="C115"/>
  <c r="AA117"/>
  <c r="AB117"/>
  <c r="Y106" l="1"/>
  <c r="Y107"/>
  <c r="Y108"/>
  <c r="Y109"/>
  <c r="Y110"/>
  <c r="Y111"/>
  <c r="Y105"/>
  <c r="AA105" s="1"/>
  <c r="AB105"/>
  <c r="AM115"/>
  <c r="AG115"/>
  <c r="AA115"/>
  <c r="AB115"/>
  <c r="AA114"/>
  <c r="AB114"/>
  <c r="AC114" s="1"/>
  <c r="AG114"/>
  <c r="AM114"/>
  <c r="S115"/>
  <c r="T115" s="1"/>
  <c r="M115"/>
  <c r="N115" s="1"/>
  <c r="G115"/>
  <c r="H115" s="1"/>
  <c r="S114"/>
  <c r="T114" s="1"/>
  <c r="M114"/>
  <c r="N114" s="1"/>
  <c r="G114"/>
  <c r="H114" s="1"/>
  <c r="AM113"/>
  <c r="AG113"/>
  <c r="AB113"/>
  <c r="AA113"/>
  <c r="X113"/>
  <c r="S113"/>
  <c r="T113" s="1"/>
  <c r="M113"/>
  <c r="N113" s="1"/>
  <c r="G113"/>
  <c r="H113" s="1"/>
  <c r="C113"/>
  <c r="AM112"/>
  <c r="AG112"/>
  <c r="AB112"/>
  <c r="AA112"/>
  <c r="X112"/>
  <c r="S112"/>
  <c r="T112" s="1"/>
  <c r="M112"/>
  <c r="N112" s="1"/>
  <c r="G112"/>
  <c r="H112" s="1"/>
  <c r="C112"/>
  <c r="AT111"/>
  <c r="AS111"/>
  <c r="AM111"/>
  <c r="AG111"/>
  <c r="AB111"/>
  <c r="AA111"/>
  <c r="X111"/>
  <c r="S111"/>
  <c r="M111"/>
  <c r="G111"/>
  <c r="C111"/>
  <c r="AT110"/>
  <c r="AS110"/>
  <c r="AM110"/>
  <c r="AG110"/>
  <c r="AB110"/>
  <c r="AA110"/>
  <c r="X110"/>
  <c r="S110"/>
  <c r="M110"/>
  <c r="G110"/>
  <c r="C110"/>
  <c r="AT109"/>
  <c r="AS109"/>
  <c r="AM109"/>
  <c r="AG109"/>
  <c r="AH109" s="1"/>
  <c r="AI109" s="1"/>
  <c r="AB109" l="1"/>
  <c r="AA109"/>
  <c r="X109"/>
  <c r="S109"/>
  <c r="M109"/>
  <c r="G109"/>
  <c r="H109" s="1"/>
  <c r="C109"/>
  <c r="AT108"/>
  <c r="AS108"/>
  <c r="AM108"/>
  <c r="AG108"/>
  <c r="AB108"/>
  <c r="AA108"/>
  <c r="X108"/>
  <c r="U108"/>
  <c r="S108"/>
  <c r="T108" s="1"/>
  <c r="O108"/>
  <c r="M108"/>
  <c r="N108" s="1"/>
  <c r="I108"/>
  <c r="G108"/>
  <c r="H108" s="1"/>
  <c r="C108"/>
  <c r="AT107"/>
  <c r="AS107"/>
  <c r="AM107"/>
  <c r="AG107"/>
  <c r="AB107"/>
  <c r="AA107"/>
  <c r="X107"/>
  <c r="S107"/>
  <c r="T107" s="1"/>
  <c r="M107"/>
  <c r="N107" s="1"/>
  <c r="G107"/>
  <c r="H107" s="1"/>
  <c r="C107"/>
  <c r="AT106"/>
  <c r="AS106"/>
  <c r="AM106"/>
  <c r="AG106"/>
  <c r="AB106"/>
  <c r="AA106"/>
  <c r="X106"/>
  <c r="S106"/>
  <c r="T106" s="1"/>
  <c r="M106"/>
  <c r="N106" s="1"/>
  <c r="G106"/>
  <c r="H106" s="1"/>
  <c r="C106"/>
  <c r="AM105"/>
  <c r="AG105"/>
  <c r="S104"/>
  <c r="T104" s="1"/>
  <c r="M104"/>
  <c r="N104" s="1"/>
  <c r="G104"/>
  <c r="H104" s="1"/>
  <c r="C104"/>
  <c r="AS103"/>
  <c r="AM103"/>
  <c r="AN103" s="1"/>
  <c r="AO103" s="1"/>
  <c r="AG103"/>
  <c r="AH103" s="1"/>
  <c r="AI103" s="1"/>
  <c r="AA103"/>
  <c r="AB103" s="1"/>
  <c r="AC103" s="1"/>
  <c r="X103"/>
  <c r="S103"/>
  <c r="T103" s="1"/>
  <c r="M103"/>
  <c r="N103" s="1"/>
  <c r="G103"/>
  <c r="H103" s="1"/>
  <c r="C103"/>
  <c r="AS102"/>
  <c r="AM102"/>
  <c r="AN102" s="1"/>
  <c r="AO102" s="1"/>
  <c r="AG102"/>
  <c r="AH102" s="1"/>
  <c r="AI102" s="1"/>
  <c r="AA102"/>
  <c r="AB102" s="1"/>
  <c r="AC102" s="1"/>
  <c r="X102"/>
  <c r="S102"/>
  <c r="T102" s="1"/>
  <c r="M102"/>
  <c r="N102" s="1"/>
  <c r="G102"/>
  <c r="H102" s="1"/>
  <c r="C102"/>
  <c r="AS101"/>
  <c r="AM101"/>
  <c r="AN101" s="1"/>
  <c r="AO101" s="1"/>
  <c r="AG101"/>
  <c r="AH101" s="1"/>
  <c r="AI101" s="1"/>
  <c r="AA101"/>
  <c r="AB101" s="1"/>
  <c r="AC101" s="1"/>
  <c r="X101"/>
  <c r="S101"/>
  <c r="T101" s="1"/>
  <c r="M101"/>
  <c r="N101" s="1"/>
  <c r="G101"/>
  <c r="H101" s="1"/>
  <c r="C101"/>
  <c r="AS100"/>
  <c r="AM100"/>
  <c r="AN100" s="1"/>
  <c r="AO100" s="1"/>
  <c r="AG100"/>
  <c r="AH100" s="1"/>
  <c r="AI100" s="1"/>
  <c r="AA100"/>
  <c r="AB100" s="1"/>
  <c r="AC100" s="1"/>
  <c r="X100"/>
  <c r="S100"/>
  <c r="T100" s="1"/>
  <c r="M100"/>
  <c r="N100" s="1"/>
  <c r="G100"/>
  <c r="H100" s="1"/>
  <c r="C100"/>
  <c r="AS99"/>
  <c r="AM99"/>
  <c r="AN99" s="1"/>
  <c r="AO99" s="1"/>
  <c r="AG99"/>
  <c r="AH99" s="1"/>
  <c r="AI99" s="1"/>
  <c r="AA99"/>
  <c r="AB99" s="1"/>
  <c r="AC99" s="1"/>
  <c r="X99"/>
  <c r="S99"/>
  <c r="T99" s="1"/>
  <c r="M99"/>
  <c r="N99" s="1"/>
  <c r="G99"/>
  <c r="H99" s="1"/>
  <c r="C99"/>
  <c r="AS98"/>
  <c r="AM98"/>
  <c r="AN98" s="1"/>
  <c r="AO98" s="1"/>
  <c r="AG98"/>
  <c r="AH98" s="1"/>
  <c r="AI98" s="1"/>
  <c r="AA98"/>
  <c r="AB98" s="1"/>
  <c r="AC98" s="1"/>
  <c r="X98"/>
  <c r="S98"/>
  <c r="T98" s="1"/>
  <c r="M98"/>
  <c r="N98" s="1"/>
  <c r="G98"/>
  <c r="H98" s="1"/>
  <c r="C98"/>
  <c r="AS97"/>
  <c r="AM97"/>
  <c r="AN97" s="1"/>
  <c r="AO97" s="1"/>
  <c r="AG97"/>
  <c r="AH97" s="1"/>
  <c r="AI97" s="1"/>
  <c r="AA97"/>
  <c r="AB97" s="1"/>
  <c r="AC97" s="1"/>
  <c r="X97"/>
  <c r="S97"/>
  <c r="T97" s="1"/>
  <c r="M97"/>
  <c r="N97" s="1"/>
  <c r="G97"/>
  <c r="H97" s="1"/>
  <c r="C97"/>
  <c r="AS96"/>
  <c r="AM96"/>
  <c r="AN96" s="1"/>
  <c r="AO96" s="1"/>
  <c r="AG96"/>
  <c r="AH96" s="1"/>
  <c r="AI96" s="1"/>
  <c r="AA96"/>
  <c r="AB96" s="1"/>
  <c r="AC96" s="1"/>
  <c r="X96"/>
  <c r="S96"/>
  <c r="T96" s="1"/>
  <c r="M96"/>
  <c r="N96" s="1"/>
  <c r="G96"/>
  <c r="H96" s="1"/>
  <c r="C96"/>
  <c r="AS95"/>
  <c r="AM95"/>
  <c r="AN95" s="1"/>
  <c r="AO95" s="1"/>
  <c r="AG95"/>
  <c r="AH95" s="1"/>
  <c r="AI95" s="1"/>
  <c r="AA95"/>
  <c r="AB95" s="1"/>
  <c r="AC95" s="1"/>
  <c r="X95"/>
  <c r="S95"/>
  <c r="T95" s="1"/>
  <c r="M95"/>
  <c r="N95" s="1"/>
  <c r="G95"/>
  <c r="H95" s="1"/>
  <c r="C95"/>
  <c r="AS94"/>
  <c r="AM94"/>
  <c r="AN94" s="1"/>
  <c r="AO94" s="1"/>
  <c r="AG94"/>
  <c r="AH94" s="1"/>
  <c r="AI94" s="1"/>
  <c r="AA94"/>
  <c r="AB94" s="1"/>
  <c r="AC94" s="1"/>
  <c r="X94"/>
  <c r="S94"/>
  <c r="T94" s="1"/>
  <c r="M94"/>
  <c r="N94" s="1"/>
  <c r="G94"/>
  <c r="H94" s="1"/>
  <c r="C94"/>
  <c r="AS93"/>
  <c r="AM93"/>
  <c r="AN93" s="1"/>
  <c r="AO93" s="1"/>
  <c r="AG93"/>
  <c r="AH93" s="1"/>
  <c r="AI93" s="1"/>
  <c r="AA93"/>
  <c r="AB93" s="1"/>
  <c r="AC93" s="1"/>
  <c r="X93"/>
  <c r="S93"/>
  <c r="T93" s="1"/>
  <c r="M93"/>
  <c r="N93" s="1"/>
  <c r="G93"/>
  <c r="H93" s="1"/>
  <c r="C93"/>
  <c r="AS92"/>
  <c r="AM92"/>
  <c r="AN92" s="1"/>
  <c r="AO92" s="1"/>
  <c r="AG92"/>
  <c r="AH92" s="1"/>
  <c r="AI92" s="1"/>
  <c r="AA92"/>
  <c r="AB92" s="1"/>
  <c r="AC92" s="1"/>
  <c r="X92"/>
  <c r="S92"/>
  <c r="T92" s="1"/>
  <c r="M92"/>
  <c r="N92" s="1"/>
  <c r="G92"/>
  <c r="H92" s="1"/>
  <c r="C92"/>
  <c r="AS91"/>
  <c r="AM91"/>
  <c r="AN91" s="1"/>
  <c r="AO91" s="1"/>
  <c r="AG91"/>
  <c r="AH91" s="1"/>
  <c r="AI91" s="1"/>
  <c r="AA91"/>
  <c r="AB91" s="1"/>
  <c r="AC91" s="1"/>
  <c r="X91"/>
  <c r="S91"/>
  <c r="T91" s="1"/>
  <c r="M91"/>
  <c r="N91" s="1"/>
  <c r="G91"/>
  <c r="H91" s="1"/>
  <c r="C91"/>
  <c r="AS90"/>
  <c r="AM90"/>
  <c r="AN90" s="1"/>
  <c r="AO90" s="1"/>
  <c r="AG90"/>
  <c r="AH90" s="1"/>
  <c r="AI90" s="1"/>
  <c r="AA90"/>
  <c r="AB90" s="1"/>
  <c r="AC90" s="1"/>
  <c r="X90"/>
  <c r="S90"/>
  <c r="T90" s="1"/>
  <c r="M90"/>
  <c r="N90" s="1"/>
  <c r="G90"/>
  <c r="H90" s="1"/>
  <c r="C90"/>
  <c r="AS89"/>
  <c r="AM89"/>
  <c r="AN89" s="1"/>
  <c r="AO89" s="1"/>
  <c r="AG89"/>
  <c r="AH89" s="1"/>
  <c r="AI89" s="1"/>
  <c r="AA89"/>
  <c r="AB89" s="1"/>
  <c r="AC89" s="1"/>
  <c r="X89"/>
  <c r="S89"/>
  <c r="T89" s="1"/>
  <c r="M89"/>
  <c r="N89" s="1"/>
  <c r="G89"/>
  <c r="H89" s="1"/>
  <c r="C89"/>
  <c r="AS88"/>
  <c r="AM88"/>
  <c r="AN88" s="1"/>
  <c r="AO88" s="1"/>
  <c r="AG88"/>
  <c r="AH88" s="1"/>
  <c r="AI88" s="1"/>
  <c r="AA88"/>
  <c r="AB88" s="1"/>
  <c r="AC88" s="1"/>
  <c r="X88"/>
  <c r="S88"/>
  <c r="T88" s="1"/>
  <c r="M88"/>
  <c r="N88" s="1"/>
  <c r="G88"/>
  <c r="H88" s="1"/>
  <c r="C88"/>
  <c r="AS87"/>
  <c r="AM87"/>
  <c r="AN87" s="1"/>
  <c r="AO87" s="1"/>
  <c r="AG87"/>
  <c r="AH87" s="1"/>
  <c r="AI87" s="1"/>
  <c r="AA87"/>
  <c r="AB87" s="1"/>
  <c r="AC87" s="1"/>
  <c r="X87"/>
  <c r="S87"/>
  <c r="T87" s="1"/>
  <c r="M87"/>
  <c r="N87" s="1"/>
  <c r="G87"/>
  <c r="H87" s="1"/>
  <c r="C87"/>
  <c r="AS86"/>
  <c r="AM86"/>
  <c r="AN86" s="1"/>
  <c r="AO86" s="1"/>
  <c r="AG86"/>
  <c r="AH86" s="1"/>
  <c r="AI86" s="1"/>
  <c r="AA86"/>
  <c r="AB86" s="1"/>
  <c r="AC86" s="1"/>
  <c r="X86"/>
  <c r="S86"/>
  <c r="T86" s="1"/>
  <c r="M86"/>
  <c r="N86" s="1"/>
  <c r="G86"/>
  <c r="H86" s="1"/>
  <c r="C86"/>
  <c r="AS85"/>
  <c r="AM85"/>
  <c r="AN85" s="1"/>
  <c r="AO85" s="1"/>
  <c r="AG85"/>
  <c r="AH85" s="1"/>
  <c r="AI85" s="1"/>
  <c r="AA85"/>
  <c r="AB85" s="1"/>
  <c r="AC85" s="1"/>
  <c r="X85"/>
  <c r="S85"/>
  <c r="T85" s="1"/>
  <c r="M85"/>
  <c r="N85" s="1"/>
  <c r="G85"/>
  <c r="H85" s="1"/>
  <c r="C85"/>
  <c r="AS84"/>
  <c r="AM84"/>
  <c r="AN84" s="1"/>
  <c r="AO84" s="1"/>
  <c r="AG84"/>
  <c r="AH84" s="1"/>
  <c r="AI84" s="1"/>
  <c r="AA84"/>
  <c r="AB84" s="1"/>
  <c r="AC84" s="1"/>
  <c r="X84"/>
  <c r="S84"/>
  <c r="T84" s="1"/>
  <c r="M84"/>
  <c r="N84" s="1"/>
  <c r="G84"/>
  <c r="H84" s="1"/>
  <c r="C84"/>
  <c r="AS83"/>
  <c r="AM83"/>
  <c r="AN83" s="1"/>
  <c r="AO83" s="1"/>
  <c r="AG83"/>
  <c r="AH83" s="1"/>
  <c r="AI83" s="1"/>
  <c r="AA83"/>
  <c r="AB83" s="1"/>
  <c r="AC83" s="1"/>
  <c r="X83"/>
  <c r="S83"/>
  <c r="T83" s="1"/>
  <c r="M83"/>
  <c r="N83" s="1"/>
  <c r="G83"/>
  <c r="H83" s="1"/>
  <c r="C83"/>
  <c r="AS82"/>
  <c r="AM82"/>
  <c r="AN82" s="1"/>
  <c r="AO82" s="1"/>
  <c r="AG82"/>
  <c r="AH82" s="1"/>
  <c r="AI82" s="1"/>
  <c r="AA82"/>
  <c r="AB82" s="1"/>
  <c r="AC82" s="1"/>
  <c r="X82"/>
  <c r="S82"/>
  <c r="T82" s="1"/>
  <c r="M82"/>
  <c r="N82" s="1"/>
  <c r="G82"/>
  <c r="H82" s="1"/>
  <c r="C82"/>
  <c r="AS81"/>
  <c r="AM81"/>
  <c r="AN81" s="1"/>
  <c r="AO81" s="1"/>
  <c r="AG81"/>
  <c r="AH81" s="1"/>
  <c r="AI81" s="1"/>
  <c r="AA81"/>
  <c r="AB81" s="1"/>
  <c r="AC81" s="1"/>
  <c r="X81"/>
  <c r="S81"/>
  <c r="T81" s="1"/>
  <c r="M81"/>
  <c r="N81" s="1"/>
  <c r="G81"/>
  <c r="H81" s="1"/>
  <c r="C81"/>
  <c r="AS80"/>
  <c r="AM80"/>
  <c r="AN80" s="1"/>
  <c r="AO80" s="1"/>
  <c r="AG80"/>
  <c r="AH80" s="1"/>
  <c r="AI80" s="1"/>
  <c r="AA80"/>
  <c r="AB80" s="1"/>
  <c r="AC80" s="1"/>
  <c r="X80"/>
  <c r="S80"/>
  <c r="T80" s="1"/>
  <c r="M80"/>
  <c r="N80" s="1"/>
  <c r="G80"/>
  <c r="H80" s="1"/>
  <c r="C80"/>
  <c r="AS79"/>
  <c r="AM79"/>
  <c r="AN79" s="1"/>
  <c r="AO79" s="1"/>
  <c r="AG79"/>
  <c r="AH79" s="1"/>
  <c r="AI79" s="1"/>
  <c r="AA79"/>
  <c r="AB79" s="1"/>
  <c r="AC79" s="1"/>
  <c r="X79"/>
  <c r="S79"/>
  <c r="T79" s="1"/>
  <c r="M79"/>
  <c r="N79" s="1"/>
  <c r="G79"/>
  <c r="H79" s="1"/>
  <c r="C79"/>
  <c r="AS78"/>
  <c r="AM78"/>
  <c r="AN78" s="1"/>
  <c r="AO78" s="1"/>
  <c r="AG78"/>
  <c r="AH78" s="1"/>
  <c r="AI78" s="1"/>
  <c r="AA78"/>
  <c r="AB78" s="1"/>
  <c r="AC78" s="1"/>
  <c r="X78"/>
  <c r="S78"/>
  <c r="T78" s="1"/>
  <c r="M78"/>
  <c r="N78" s="1"/>
  <c r="G78"/>
  <c r="H78" s="1"/>
  <c r="C78"/>
  <c r="AS77"/>
  <c r="AM77"/>
  <c r="AN77" s="1"/>
  <c r="AO77" s="1"/>
  <c r="AG77"/>
  <c r="AH77" s="1"/>
  <c r="AI77" s="1"/>
  <c r="AA77"/>
  <c r="AB77" s="1"/>
  <c r="AC77" s="1"/>
  <c r="X77"/>
  <c r="S77"/>
  <c r="T77" s="1"/>
  <c r="M77"/>
  <c r="N77" s="1"/>
  <c r="G77"/>
  <c r="H77" s="1"/>
  <c r="C77"/>
  <c r="AS76"/>
  <c r="AM76"/>
  <c r="AN76" s="1"/>
  <c r="AO76" s="1"/>
  <c r="AG76"/>
  <c r="AH76" s="1"/>
  <c r="AI76" s="1"/>
  <c r="AA76"/>
  <c r="AB76" s="1"/>
  <c r="AC76" s="1"/>
  <c r="X76"/>
  <c r="S76"/>
  <c r="T76" s="1"/>
  <c r="M76"/>
  <c r="N76" s="1"/>
  <c r="G76"/>
  <c r="H76" s="1"/>
  <c r="C76"/>
  <c r="AS75"/>
  <c r="AM75"/>
  <c r="AN75" s="1"/>
  <c r="AO75" s="1"/>
  <c r="AG75"/>
  <c r="AH75" s="1"/>
  <c r="AI75" s="1"/>
  <c r="AA75"/>
  <c r="AB75" s="1"/>
  <c r="AC75" s="1"/>
  <c r="X75"/>
  <c r="S75"/>
  <c r="T75" s="1"/>
  <c r="M75"/>
  <c r="N75" s="1"/>
  <c r="G75"/>
  <c r="H75" s="1"/>
  <c r="C75"/>
  <c r="AS74"/>
  <c r="AM74"/>
  <c r="AN74" s="1"/>
  <c r="AO74" s="1"/>
  <c r="AG74"/>
  <c r="AH74" s="1"/>
  <c r="AI74" s="1"/>
  <c r="AA74"/>
  <c r="AB74" s="1"/>
  <c r="AC74" s="1"/>
  <c r="X74"/>
  <c r="S74"/>
  <c r="T74" s="1"/>
  <c r="M74"/>
  <c r="N74" s="1"/>
  <c r="G74"/>
  <c r="H74" s="1"/>
  <c r="C74"/>
  <c r="AS73"/>
  <c r="AM73"/>
  <c r="AN73" s="1"/>
  <c r="AO73" s="1"/>
  <c r="AG73"/>
  <c r="AH73" s="1"/>
  <c r="AI73" s="1"/>
  <c r="AA73"/>
  <c r="AB73" s="1"/>
  <c r="AC73" s="1"/>
  <c r="X73"/>
  <c r="S73"/>
  <c r="T73" s="1"/>
  <c r="M73"/>
  <c r="N73" s="1"/>
  <c r="G73"/>
  <c r="H73" s="1"/>
  <c r="C73"/>
  <c r="AS72"/>
  <c r="AM72"/>
  <c r="AN72" s="1"/>
  <c r="AO72" s="1"/>
  <c r="AG72"/>
  <c r="AH72" s="1"/>
  <c r="AI72" s="1"/>
  <c r="AA72"/>
  <c r="AB72" s="1"/>
  <c r="AC72" s="1"/>
  <c r="X72"/>
  <c r="S72"/>
  <c r="T72" s="1"/>
  <c r="M72"/>
  <c r="N72" s="1"/>
  <c r="G72"/>
  <c r="H72" s="1"/>
  <c r="C72"/>
  <c r="AS71"/>
  <c r="AM71"/>
  <c r="AN71" s="1"/>
  <c r="AO71" s="1"/>
  <c r="AG71"/>
  <c r="AH71" s="1"/>
  <c r="AI71" s="1"/>
  <c r="AA71"/>
  <c r="AB71" s="1"/>
  <c r="AC71" s="1"/>
  <c r="X71"/>
  <c r="S71"/>
  <c r="T71" s="1"/>
  <c r="M71"/>
  <c r="N71" s="1"/>
  <c r="G71"/>
  <c r="H71" s="1"/>
  <c r="C71"/>
  <c r="AS70"/>
  <c r="AM70"/>
  <c r="AN70" s="1"/>
  <c r="AO70" s="1"/>
  <c r="AG70"/>
  <c r="AH70" s="1"/>
  <c r="AI70" s="1"/>
  <c r="AA70"/>
  <c r="AB70" s="1"/>
  <c r="AC70" s="1"/>
  <c r="X70"/>
  <c r="S70"/>
  <c r="T70" s="1"/>
  <c r="M70"/>
  <c r="N70" s="1"/>
  <c r="G70"/>
  <c r="H70" s="1"/>
  <c r="C70"/>
  <c r="AS69"/>
  <c r="AM69"/>
  <c r="AN69" s="1"/>
  <c r="AO69" s="1"/>
  <c r="AG69"/>
  <c r="AH69" s="1"/>
  <c r="AI69" s="1"/>
  <c r="AA69"/>
  <c r="AB69" s="1"/>
  <c r="AC69" s="1"/>
  <c r="X69"/>
  <c r="S69"/>
  <c r="T69" s="1"/>
  <c r="M69"/>
  <c r="N69" s="1"/>
  <c r="G69"/>
  <c r="H69" s="1"/>
  <c r="C69"/>
  <c r="AS68"/>
  <c r="AM68"/>
  <c r="AN68" s="1"/>
  <c r="AO68" s="1"/>
  <c r="AG68"/>
  <c r="AH68" s="1"/>
  <c r="AI68" s="1"/>
  <c r="AA68"/>
  <c r="AB68" s="1"/>
  <c r="AC68" s="1"/>
  <c r="X68"/>
  <c r="S68"/>
  <c r="T68" s="1"/>
  <c r="M68"/>
  <c r="N68" s="1"/>
  <c r="G68"/>
  <c r="H68" s="1"/>
  <c r="C68"/>
  <c r="AS67"/>
  <c r="AM67"/>
  <c r="AN67" s="1"/>
  <c r="AO67" s="1"/>
  <c r="AG67"/>
  <c r="AH67" s="1"/>
  <c r="AI67" s="1"/>
  <c r="AA67"/>
  <c r="AB67" s="1"/>
  <c r="AC67" s="1"/>
  <c r="X67"/>
  <c r="S67"/>
  <c r="T67" s="1"/>
  <c r="M67"/>
  <c r="N67" s="1"/>
  <c r="G67"/>
  <c r="H67" s="1"/>
  <c r="C67"/>
  <c r="AS66"/>
  <c r="AM66"/>
  <c r="AN66" s="1"/>
  <c r="AO66" s="1"/>
  <c r="AG66"/>
  <c r="AH66" s="1"/>
  <c r="AI66" s="1"/>
  <c r="AA66"/>
  <c r="AB66" s="1"/>
  <c r="AC66" s="1"/>
  <c r="X66"/>
  <c r="S66"/>
  <c r="T66" s="1"/>
  <c r="M66"/>
  <c r="N66" s="1"/>
  <c r="G66"/>
  <c r="H66" s="1"/>
  <c r="C66"/>
  <c r="AS65"/>
  <c r="AM65"/>
  <c r="AN65" s="1"/>
  <c r="AO65" s="1"/>
  <c r="AG65"/>
  <c r="AH65" s="1"/>
  <c r="AI65" s="1"/>
  <c r="AA65"/>
  <c r="AB65" s="1"/>
  <c r="AC65" s="1"/>
  <c r="X65"/>
  <c r="S65"/>
  <c r="T65" s="1"/>
  <c r="M65"/>
  <c r="N65" s="1"/>
  <c r="G65"/>
  <c r="AS64"/>
  <c r="AM64"/>
  <c r="AN64" s="1"/>
  <c r="AO64" s="1"/>
  <c r="AG64"/>
  <c r="AH64" s="1"/>
  <c r="AI64" s="1"/>
  <c r="AA64"/>
  <c r="AB64" s="1"/>
  <c r="AC64" s="1"/>
  <c r="X64"/>
  <c r="S64"/>
  <c r="T64" s="1"/>
  <c r="M64"/>
  <c r="N64" s="1"/>
  <c r="G64"/>
  <c r="H64" s="1"/>
  <c r="C64"/>
  <c r="AS63"/>
  <c r="AM63"/>
  <c r="AN63" s="1"/>
  <c r="AO63" s="1"/>
  <c r="AG63"/>
  <c r="AH63" s="1"/>
  <c r="AI63" s="1"/>
  <c r="AA63"/>
  <c r="AB63" s="1"/>
  <c r="AC63" s="1"/>
  <c r="X63"/>
  <c r="S63"/>
  <c r="T63" s="1"/>
  <c r="M63"/>
  <c r="N63" s="1"/>
  <c r="G63"/>
  <c r="H63" s="1"/>
  <c r="C63"/>
  <c r="AS62"/>
  <c r="AM62"/>
  <c r="AN62" s="1"/>
  <c r="AO62" s="1"/>
  <c r="AG62"/>
  <c r="AH62" s="1"/>
  <c r="AI62" s="1"/>
  <c r="AA62"/>
  <c r="AB62" s="1"/>
  <c r="AC62" s="1"/>
  <c r="X62"/>
  <c r="S62"/>
  <c r="T62" s="1"/>
  <c r="M62"/>
  <c r="N62" s="1"/>
  <c r="G62"/>
  <c r="H62" s="1"/>
  <c r="C62"/>
  <c r="AS61"/>
  <c r="AM61"/>
  <c r="AN61" s="1"/>
  <c r="AO61" s="1"/>
  <c r="AG61"/>
  <c r="AH61" s="1"/>
  <c r="AI61" s="1"/>
  <c r="AA61"/>
  <c r="AB61" s="1"/>
  <c r="AC61" s="1"/>
  <c r="X61"/>
  <c r="S61"/>
  <c r="T61" s="1"/>
  <c r="M61"/>
  <c r="N61" s="1"/>
  <c r="G61"/>
  <c r="H61" s="1"/>
  <c r="C61"/>
  <c r="AS60"/>
  <c r="AM60"/>
  <c r="AN60" s="1"/>
  <c r="AO60" s="1"/>
  <c r="AG60"/>
  <c r="AH60" s="1"/>
  <c r="AI60" s="1"/>
  <c r="AA60"/>
  <c r="AB60" s="1"/>
  <c r="AC60" s="1"/>
  <c r="X60"/>
  <c r="S60"/>
  <c r="T60" s="1"/>
  <c r="M60"/>
  <c r="N60" s="1"/>
  <c r="G60"/>
  <c r="H60" s="1"/>
  <c r="C60"/>
  <c r="AS59"/>
  <c r="AM59"/>
  <c r="AN59" s="1"/>
  <c r="AO59" s="1"/>
  <c r="AG59"/>
  <c r="AH59" s="1"/>
  <c r="AI59" s="1"/>
  <c r="AA59"/>
  <c r="AB59" s="1"/>
  <c r="AC59" s="1"/>
  <c r="X59"/>
  <c r="S59"/>
  <c r="T59" s="1"/>
  <c r="M59"/>
  <c r="N59" s="1"/>
  <c r="G59"/>
  <c r="H59" s="1"/>
  <c r="C59"/>
  <c r="AS58"/>
  <c r="AM58"/>
  <c r="AN58" s="1"/>
  <c r="AO58" s="1"/>
  <c r="AG58"/>
  <c r="AH58" s="1"/>
  <c r="AI58" s="1"/>
  <c r="AA58"/>
  <c r="AB58" s="1"/>
  <c r="AC58" s="1"/>
  <c r="X58"/>
  <c r="S58"/>
  <c r="T58" s="1"/>
  <c r="M58"/>
  <c r="N58" s="1"/>
  <c r="G58"/>
  <c r="H58" s="1"/>
  <c r="C58"/>
  <c r="AS57"/>
  <c r="AM57"/>
  <c r="AN57" s="1"/>
  <c r="AO57" s="1"/>
  <c r="AG57"/>
  <c r="AH57" s="1"/>
  <c r="AI57" s="1"/>
  <c r="AA57"/>
  <c r="AB57" s="1"/>
  <c r="AC57" s="1"/>
  <c r="X57"/>
  <c r="S57"/>
  <c r="T57" s="1"/>
  <c r="M57"/>
  <c r="N57" s="1"/>
  <c r="G57"/>
  <c r="H57" s="1"/>
  <c r="C57"/>
  <c r="AS56"/>
  <c r="AM56"/>
  <c r="AN56" s="1"/>
  <c r="AO56" s="1"/>
  <c r="AG56"/>
  <c r="AH56" s="1"/>
  <c r="AI56" s="1"/>
  <c r="AA56"/>
  <c r="AB56" s="1"/>
  <c r="AC56" s="1"/>
  <c r="X56"/>
  <c r="S56"/>
  <c r="T56" s="1"/>
  <c r="M56"/>
  <c r="N56" s="1"/>
  <c r="G56"/>
  <c r="H56" s="1"/>
  <c r="C56"/>
  <c r="AS55"/>
  <c r="AM55"/>
  <c r="AN55" s="1"/>
  <c r="AO55" s="1"/>
  <c r="AG55"/>
  <c r="AH55" s="1"/>
  <c r="AI55" s="1"/>
  <c r="AA55"/>
  <c r="AB55" s="1"/>
  <c r="AC55" s="1"/>
  <c r="X55"/>
  <c r="S55"/>
  <c r="T55" s="1"/>
  <c r="M55"/>
  <c r="N55" s="1"/>
  <c r="G55"/>
  <c r="H55" s="1"/>
  <c r="C55"/>
  <c r="AS54"/>
  <c r="AM54"/>
  <c r="AN54" s="1"/>
  <c r="AO54" s="1"/>
  <c r="AG54"/>
  <c r="AH54" s="1"/>
  <c r="AI54" s="1"/>
  <c r="AA54"/>
  <c r="AB54" s="1"/>
  <c r="AC54" s="1"/>
  <c r="X54"/>
  <c r="S54"/>
  <c r="T54" s="1"/>
  <c r="M54"/>
  <c r="N54" s="1"/>
  <c r="G54"/>
  <c r="H54" s="1"/>
  <c r="C54"/>
  <c r="AS53"/>
  <c r="AM53"/>
  <c r="AN53" s="1"/>
  <c r="AO53" s="1"/>
  <c r="AG53"/>
  <c r="AH53" s="1"/>
  <c r="AI53" s="1"/>
  <c r="AA53"/>
  <c r="AB53" s="1"/>
  <c r="AC53" s="1"/>
  <c r="X53"/>
  <c r="S53"/>
  <c r="T53" s="1"/>
  <c r="M53"/>
  <c r="N53" s="1"/>
  <c r="G53"/>
  <c r="H53" s="1"/>
  <c r="C53"/>
  <c r="AS52"/>
  <c r="AM52"/>
  <c r="AN52" s="1"/>
  <c r="AO52" s="1"/>
  <c r="AG52"/>
  <c r="AH52" s="1"/>
  <c r="AI52" s="1"/>
  <c r="AA52"/>
  <c r="AB52" s="1"/>
  <c r="AC52" s="1"/>
  <c r="X52"/>
  <c r="S52"/>
  <c r="T52" s="1"/>
  <c r="M52"/>
  <c r="N52" s="1"/>
  <c r="G52"/>
  <c r="H52" s="1"/>
  <c r="C52"/>
  <c r="AS51"/>
  <c r="AM51"/>
  <c r="AN51" s="1"/>
  <c r="AO51" s="1"/>
  <c r="AG51"/>
  <c r="AH51" s="1"/>
  <c r="AI51" s="1"/>
  <c r="AA51"/>
  <c r="AB51" s="1"/>
  <c r="AC51" s="1"/>
  <c r="X51"/>
  <c r="S51"/>
  <c r="T51" s="1"/>
  <c r="M51"/>
  <c r="N51" s="1"/>
  <c r="G51"/>
  <c r="H51" s="1"/>
  <c r="C51"/>
  <c r="AS50"/>
  <c r="AM50"/>
  <c r="AN50" s="1"/>
  <c r="AO50" s="1"/>
  <c r="AG50"/>
  <c r="AH50" s="1"/>
  <c r="AI50" s="1"/>
  <c r="AA50"/>
  <c r="AB50" s="1"/>
  <c r="AC50" s="1"/>
  <c r="X50"/>
  <c r="S50"/>
  <c r="T50" s="1"/>
  <c r="M50"/>
  <c r="N50" s="1"/>
  <c r="G50"/>
  <c r="H50" s="1"/>
  <c r="C50"/>
  <c r="AS49"/>
  <c r="AM49"/>
  <c r="AN49" s="1"/>
  <c r="AO49" s="1"/>
  <c r="AG49"/>
  <c r="AH49" s="1"/>
  <c r="AI49" s="1"/>
  <c r="AA49"/>
  <c r="AB49" s="1"/>
  <c r="AC49" s="1"/>
  <c r="X49"/>
  <c r="S49"/>
  <c r="T49" s="1"/>
  <c r="M49"/>
  <c r="N49" s="1"/>
  <c r="G49"/>
  <c r="AS48"/>
  <c r="AM48"/>
  <c r="AN48" s="1"/>
  <c r="AO48" s="1"/>
  <c r="AG48"/>
  <c r="AH48" s="1"/>
  <c r="AI48" s="1"/>
  <c r="AA48"/>
  <c r="AB48" s="1"/>
  <c r="AC48" s="1"/>
  <c r="X48"/>
  <c r="S48"/>
  <c r="T48" s="1"/>
  <c r="M48"/>
  <c r="N48" s="1"/>
  <c r="G48"/>
  <c r="H48" s="1"/>
  <c r="C48"/>
  <c r="AS47"/>
  <c r="AM47"/>
  <c r="AN47" s="1"/>
  <c r="AO47" s="1"/>
  <c r="AG47"/>
  <c r="AH47" s="1"/>
  <c r="AI47" s="1"/>
  <c r="AA47"/>
  <c r="AB47" s="1"/>
  <c r="AC47" s="1"/>
  <c r="X47"/>
  <c r="S47"/>
  <c r="T47" s="1"/>
  <c r="M47"/>
  <c r="N47" s="1"/>
  <c r="G47"/>
  <c r="H47" s="1"/>
  <c r="C47"/>
  <c r="AS46"/>
  <c r="AM46"/>
  <c r="AN46" s="1"/>
  <c r="AO46" s="1"/>
  <c r="AG46"/>
  <c r="AH46" s="1"/>
  <c r="AI46" s="1"/>
  <c r="AA46"/>
  <c r="AB46" s="1"/>
  <c r="AC46" s="1"/>
  <c r="X46"/>
  <c r="S46"/>
  <c r="T46" s="1"/>
  <c r="M46"/>
  <c r="N46" s="1"/>
  <c r="G46"/>
  <c r="H46" s="1"/>
  <c r="C46"/>
  <c r="AS45"/>
  <c r="AM45"/>
  <c r="AN45" s="1"/>
  <c r="AO45" s="1"/>
  <c r="AG45"/>
  <c r="AH45" s="1"/>
  <c r="AI45" s="1"/>
  <c r="AA45"/>
  <c r="AB45" s="1"/>
  <c r="AC45" s="1"/>
  <c r="X45"/>
  <c r="S45"/>
  <c r="T45" s="1"/>
  <c r="M45"/>
  <c r="N45" s="1"/>
  <c r="G45"/>
  <c r="H45" s="1"/>
  <c r="C45"/>
  <c r="AS44"/>
  <c r="AM44"/>
  <c r="AN44" s="1"/>
  <c r="AO44" s="1"/>
  <c r="AG44"/>
  <c r="AH44" s="1"/>
  <c r="AI44" s="1"/>
  <c r="AA44"/>
  <c r="AB44" s="1"/>
  <c r="AC44" s="1"/>
  <c r="X44"/>
  <c r="S44"/>
  <c r="T44" s="1"/>
  <c r="M44"/>
  <c r="N44" s="1"/>
  <c r="G44"/>
  <c r="H44" s="1"/>
  <c r="C44"/>
  <c r="AS43"/>
  <c r="AM43"/>
  <c r="AN43" s="1"/>
  <c r="AO43" s="1"/>
  <c r="AG43"/>
  <c r="AH43" s="1"/>
  <c r="AI43" s="1"/>
  <c r="AA43"/>
  <c r="AB43" s="1"/>
  <c r="AC43" s="1"/>
  <c r="X43"/>
  <c r="S43"/>
  <c r="T43" s="1"/>
  <c r="M43"/>
  <c r="N43" s="1"/>
  <c r="G43"/>
  <c r="H43" s="1"/>
  <c r="C43"/>
  <c r="AS42"/>
  <c r="AM42"/>
  <c r="AN42" s="1"/>
  <c r="AO42" s="1"/>
  <c r="AG42"/>
  <c r="AH42" s="1"/>
  <c r="AI42" s="1"/>
  <c r="AA42"/>
  <c r="AB42" s="1"/>
  <c r="AC42" s="1"/>
  <c r="X42"/>
  <c r="S42"/>
  <c r="T42" s="1"/>
  <c r="M42"/>
  <c r="N42" s="1"/>
  <c r="G42"/>
  <c r="H42" s="1"/>
  <c r="C42"/>
  <c r="AS41"/>
  <c r="AM41"/>
  <c r="AN41" s="1"/>
  <c r="AO41" s="1"/>
  <c r="AG41"/>
  <c r="AH41" s="1"/>
  <c r="AI41" s="1"/>
  <c r="AA41"/>
  <c r="AB41" s="1"/>
  <c r="AC41" s="1"/>
  <c r="X41"/>
  <c r="S41"/>
  <c r="T41" s="1"/>
  <c r="M41"/>
  <c r="N41" s="1"/>
  <c r="G41"/>
  <c r="H41" s="1"/>
  <c r="C41"/>
  <c r="AS40"/>
  <c r="AM40"/>
  <c r="AN40" s="1"/>
  <c r="AO40" s="1"/>
  <c r="AG40"/>
  <c r="AH40" s="1"/>
  <c r="AI40" s="1"/>
  <c r="AA40"/>
  <c r="AB40" s="1"/>
  <c r="AC40" s="1"/>
  <c r="X40"/>
  <c r="S40"/>
  <c r="T40" s="1"/>
  <c r="M40"/>
  <c r="N40" s="1"/>
  <c r="G40"/>
  <c r="H40" s="1"/>
  <c r="C40"/>
  <c r="AS39"/>
  <c r="AM39"/>
  <c r="AN39" s="1"/>
  <c r="AO39" s="1"/>
  <c r="AG39"/>
  <c r="AH39" s="1"/>
  <c r="AI39" s="1"/>
  <c r="AA39"/>
  <c r="AB39" s="1"/>
  <c r="AC39" s="1"/>
  <c r="X39"/>
  <c r="S39"/>
  <c r="T39" s="1"/>
  <c r="M39"/>
  <c r="N39" s="1"/>
  <c r="G39"/>
  <c r="H39" s="1"/>
  <c r="C39"/>
  <c r="AS38"/>
  <c r="AM38"/>
  <c r="AN38" s="1"/>
  <c r="AO38" s="1"/>
  <c r="AG38"/>
  <c r="AH38" s="1"/>
  <c r="AI38" s="1"/>
  <c r="AA38"/>
  <c r="AB38" s="1"/>
  <c r="AC38" s="1"/>
  <c r="X38"/>
  <c r="S38"/>
  <c r="T38" s="1"/>
  <c r="M38"/>
  <c r="N38" s="1"/>
  <c r="G38"/>
  <c r="H38" s="1"/>
  <c r="C38"/>
  <c r="AS37"/>
  <c r="AM37"/>
  <c r="AN37" s="1"/>
  <c r="AO37" s="1"/>
  <c r="AG37"/>
  <c r="AH37" s="1"/>
  <c r="AI37" s="1"/>
  <c r="AA37"/>
  <c r="AB37" s="1"/>
  <c r="AC37" s="1"/>
  <c r="X37"/>
  <c r="S37"/>
  <c r="T37" s="1"/>
  <c r="M37"/>
  <c r="N37" s="1"/>
  <c r="G37"/>
  <c r="H37" s="1"/>
  <c r="C37"/>
  <c r="AS36"/>
  <c r="AM36"/>
  <c r="AN36" s="1"/>
  <c r="AO36" s="1"/>
  <c r="AG36"/>
  <c r="AH36" s="1"/>
  <c r="AI36" s="1"/>
  <c r="AA36"/>
  <c r="AB36" s="1"/>
  <c r="AC36" s="1"/>
  <c r="X36"/>
  <c r="S36"/>
  <c r="T36" s="1"/>
  <c r="M36"/>
  <c r="N36" s="1"/>
  <c r="G36"/>
  <c r="H36" s="1"/>
  <c r="C36"/>
  <c r="AS35"/>
  <c r="AM35"/>
  <c r="AN35" s="1"/>
  <c r="AO35" s="1"/>
  <c r="AG35"/>
  <c r="AH35" s="1"/>
  <c r="AI35" s="1"/>
  <c r="AA35"/>
  <c r="AB35" s="1"/>
  <c r="AC35" s="1"/>
  <c r="X35"/>
  <c r="S35"/>
  <c r="T35" s="1"/>
  <c r="M35"/>
  <c r="N35" s="1"/>
  <c r="G35"/>
  <c r="H35" s="1"/>
  <c r="C35"/>
  <c r="AS34"/>
  <c r="AM34"/>
  <c r="AN34" s="1"/>
  <c r="AO34" s="1"/>
  <c r="AG34"/>
  <c r="AH34" s="1"/>
  <c r="AI34" s="1"/>
  <c r="AA34"/>
  <c r="AB34" s="1"/>
  <c r="AC34" s="1"/>
  <c r="X34"/>
  <c r="S34"/>
  <c r="T34" s="1"/>
  <c r="M34"/>
  <c r="N34" s="1"/>
  <c r="G34"/>
  <c r="H34" s="1"/>
  <c r="C34"/>
  <c r="AS33"/>
  <c r="AM33"/>
  <c r="AN33" s="1"/>
  <c r="AO33" s="1"/>
  <c r="AG33"/>
  <c r="AH33" s="1"/>
  <c r="AI33" s="1"/>
  <c r="AA33"/>
  <c r="AB33" s="1"/>
  <c r="AC33" s="1"/>
  <c r="X33"/>
  <c r="S33"/>
  <c r="T33" s="1"/>
  <c r="M33"/>
  <c r="N33" s="1"/>
  <c r="G33"/>
  <c r="H33" s="1"/>
  <c r="C33"/>
  <c r="AS32"/>
  <c r="AM32"/>
  <c r="AN32" s="1"/>
  <c r="AO32" s="1"/>
  <c r="AG32"/>
  <c r="AH32" s="1"/>
  <c r="AI32" s="1"/>
  <c r="AA32"/>
  <c r="AB32" s="1"/>
  <c r="AC32" s="1"/>
  <c r="X32"/>
  <c r="S32"/>
  <c r="T32" s="1"/>
  <c r="M32"/>
  <c r="N32" s="1"/>
  <c r="G32"/>
  <c r="H32" s="1"/>
  <c r="C32"/>
  <c r="AS31"/>
  <c r="AM31"/>
  <c r="AN31" s="1"/>
  <c r="AO31" s="1"/>
  <c r="AG31"/>
  <c r="AH31" s="1"/>
  <c r="AI31" s="1"/>
  <c r="AA31"/>
  <c r="AB31" s="1"/>
  <c r="AC31" s="1"/>
  <c r="X31"/>
  <c r="S31"/>
  <c r="T31" s="1"/>
  <c r="M31"/>
  <c r="N31" s="1"/>
  <c r="G31"/>
  <c r="H31" s="1"/>
  <c r="C31"/>
  <c r="AS30"/>
  <c r="AM30"/>
  <c r="AN30" s="1"/>
  <c r="AO30" s="1"/>
  <c r="AG30"/>
  <c r="AH30" s="1"/>
  <c r="AI30" s="1"/>
  <c r="AA30"/>
  <c r="AB30" s="1"/>
  <c r="AC30" s="1"/>
  <c r="X30"/>
  <c r="S30"/>
  <c r="T30" s="1"/>
  <c r="M30"/>
  <c r="N30" s="1"/>
  <c r="G30"/>
  <c r="H30" s="1"/>
  <c r="C30"/>
  <c r="AS29"/>
  <c r="AM29"/>
  <c r="AN29" s="1"/>
  <c r="AO29" s="1"/>
  <c r="AG29"/>
  <c r="AH29" s="1"/>
  <c r="AI29" s="1"/>
  <c r="AA29"/>
  <c r="AB29" s="1"/>
  <c r="AC29" s="1"/>
  <c r="X29"/>
  <c r="S29"/>
  <c r="T29" s="1"/>
  <c r="M29"/>
  <c r="N29" s="1"/>
  <c r="G29"/>
  <c r="H29" s="1"/>
  <c r="C29"/>
  <c r="AS28"/>
  <c r="AM28"/>
  <c r="AN28" s="1"/>
  <c r="AO28" s="1"/>
  <c r="AG28"/>
  <c r="AH28" s="1"/>
  <c r="AI28" s="1"/>
  <c r="AA28"/>
  <c r="AB28" s="1"/>
  <c r="AC28" s="1"/>
  <c r="X28"/>
  <c r="S28"/>
  <c r="T28" s="1"/>
  <c r="M28"/>
  <c r="N28" s="1"/>
  <c r="G28"/>
  <c r="H28" s="1"/>
  <c r="C28"/>
  <c r="AS27"/>
  <c r="AM27"/>
  <c r="AN27" s="1"/>
  <c r="AO27" s="1"/>
  <c r="AG27"/>
  <c r="AH27" s="1"/>
  <c r="AI27" s="1"/>
  <c r="AA27"/>
  <c r="AB27" s="1"/>
  <c r="AC27" s="1"/>
  <c r="X27"/>
  <c r="S27"/>
  <c r="T27" s="1"/>
  <c r="M27"/>
  <c r="N27" s="1"/>
  <c r="G27"/>
  <c r="H27" s="1"/>
  <c r="C27"/>
  <c r="AS26"/>
  <c r="AM26"/>
  <c r="AN26" s="1"/>
  <c r="AO26" s="1"/>
  <c r="AG26"/>
  <c r="AH26" s="1"/>
  <c r="AI26" s="1"/>
  <c r="AA26"/>
  <c r="AB26" s="1"/>
  <c r="AC26" s="1"/>
  <c r="X26"/>
  <c r="S26"/>
  <c r="T26" s="1"/>
  <c r="M26"/>
  <c r="N26" s="1"/>
  <c r="G26"/>
  <c r="H26" s="1"/>
  <c r="C26"/>
  <c r="AS25"/>
  <c r="AM25"/>
  <c r="AN25" s="1"/>
  <c r="AO25" s="1"/>
  <c r="AG25"/>
  <c r="AH25" s="1"/>
  <c r="AI25" s="1"/>
  <c r="AA25"/>
  <c r="AB25" s="1"/>
  <c r="AC25" s="1"/>
  <c r="X25"/>
  <c r="S25"/>
  <c r="T25" s="1"/>
  <c r="M25"/>
  <c r="N25" s="1"/>
  <c r="G25"/>
  <c r="H25" s="1"/>
  <c r="C25"/>
  <c r="AS24"/>
  <c r="AM24"/>
  <c r="AN24" s="1"/>
  <c r="AO24" s="1"/>
  <c r="AG24"/>
  <c r="AH24" s="1"/>
  <c r="AI24" s="1"/>
  <c r="AA24"/>
  <c r="AB24" s="1"/>
  <c r="AC24" s="1"/>
  <c r="X24"/>
  <c r="S24"/>
  <c r="T24" s="1"/>
  <c r="M24"/>
  <c r="N24" s="1"/>
  <c r="G24"/>
  <c r="H24" s="1"/>
  <c r="C24"/>
  <c r="AS23"/>
  <c r="AM23"/>
  <c r="AN23" s="1"/>
  <c r="AO23" s="1"/>
  <c r="AG23"/>
  <c r="AH23" s="1"/>
  <c r="AI23" s="1"/>
  <c r="AA23"/>
  <c r="AB23" s="1"/>
  <c r="AC23" s="1"/>
  <c r="X23"/>
  <c r="S23"/>
  <c r="T23" s="1"/>
  <c r="M23"/>
  <c r="N23" s="1"/>
  <c r="G23"/>
  <c r="AS22"/>
  <c r="AM22"/>
  <c r="AN22" s="1"/>
  <c r="AO22" s="1"/>
  <c r="AG22"/>
  <c r="AH22" s="1"/>
  <c r="AI22" s="1"/>
  <c r="AA22"/>
  <c r="AB22" s="1"/>
  <c r="AC22" s="1"/>
  <c r="X22"/>
  <c r="M22"/>
  <c r="N22" s="1"/>
  <c r="G22"/>
  <c r="H22" s="1"/>
  <c r="C22"/>
  <c r="AS21"/>
  <c r="AM21"/>
  <c r="AN21" s="1"/>
  <c r="AO21" s="1"/>
  <c r="AG21"/>
  <c r="AH21" s="1"/>
  <c r="AI21" s="1"/>
  <c r="AA21"/>
  <c r="AB21" s="1"/>
  <c r="AC21" s="1"/>
  <c r="S21"/>
  <c r="T21" s="1"/>
  <c r="M21"/>
  <c r="G21"/>
  <c r="AS20"/>
  <c r="AM20"/>
  <c r="AN20" s="1"/>
  <c r="AO20" s="1"/>
  <c r="AG20"/>
  <c r="AH20" s="1"/>
  <c r="AI20" s="1"/>
  <c r="AA20"/>
  <c r="AB20" s="1"/>
  <c r="AC20" s="1"/>
  <c r="S20"/>
  <c r="T20" s="1"/>
  <c r="M20"/>
  <c r="N20" s="1"/>
  <c r="G20"/>
  <c r="AS19"/>
  <c r="AM19"/>
  <c r="AN19" s="1"/>
  <c r="AO19" s="1"/>
  <c r="AG19"/>
  <c r="AH19" s="1"/>
  <c r="AI19" s="1"/>
  <c r="AA19"/>
  <c r="AB19" s="1"/>
  <c r="AC19" s="1"/>
  <c r="S19"/>
  <c r="T19" s="1"/>
  <c r="M19"/>
  <c r="N19" s="1"/>
  <c r="G19"/>
  <c r="AS18"/>
  <c r="AM18"/>
  <c r="AN18" s="1"/>
  <c r="AO18" s="1"/>
  <c r="AG18"/>
  <c r="AH18" s="1"/>
  <c r="AI18" s="1"/>
  <c r="H19" l="1"/>
  <c r="H20"/>
  <c r="H21"/>
  <c r="N21"/>
  <c r="H23"/>
  <c r="H49"/>
  <c r="H65"/>
  <c r="N109"/>
  <c r="T109"/>
  <c r="AA18"/>
  <c r="AB18" s="1"/>
  <c r="AC18" s="1"/>
  <c r="S18"/>
  <c r="T18" s="1"/>
  <c r="M18"/>
  <c r="N18" s="1"/>
  <c r="G18"/>
  <c r="AS17"/>
  <c r="AM17"/>
  <c r="AN17" s="1"/>
  <c r="AO17" s="1"/>
  <c r="AG17"/>
  <c r="AH17" s="1"/>
  <c r="AI17" s="1"/>
  <c r="AA17"/>
  <c r="AB17" s="1"/>
  <c r="AC17" s="1"/>
  <c r="M17"/>
  <c r="N17" s="1"/>
  <c r="G17"/>
  <c r="AS16"/>
  <c r="AM16"/>
  <c r="AN16" s="1"/>
  <c r="AO16" s="1"/>
  <c r="AG16"/>
  <c r="AH16" s="1"/>
  <c r="AI16" s="1"/>
  <c r="AA16"/>
  <c r="AB16" s="1"/>
  <c r="AC16" s="1"/>
  <c r="M16"/>
  <c r="N16" s="1"/>
  <c r="G16"/>
  <c r="AR14"/>
  <c r="AL14"/>
  <c r="AF14"/>
  <c r="Z14"/>
  <c r="R14"/>
  <c r="L14"/>
  <c r="F14"/>
  <c r="AL12"/>
  <c r="AN115" s="1"/>
  <c r="AO115" s="1"/>
  <c r="AF12"/>
  <c r="AH115" s="1"/>
  <c r="AI115" s="1"/>
  <c r="AC117" l="1"/>
  <c r="AC105"/>
  <c r="AH114"/>
  <c r="AI114" s="1"/>
  <c r="AH112"/>
  <c r="AI112" s="1"/>
  <c r="AH113"/>
  <c r="AI113" s="1"/>
  <c r="AN114"/>
  <c r="AO114" s="1"/>
  <c r="AN109"/>
  <c r="AN112"/>
  <c r="AO112" s="1"/>
  <c r="AN113"/>
  <c r="AO113" s="1"/>
  <c r="I115"/>
  <c r="I114"/>
  <c r="I113"/>
  <c r="I112"/>
  <c r="I107"/>
  <c r="I106"/>
  <c r="I104"/>
  <c r="I103"/>
  <c r="I102"/>
  <c r="I101"/>
  <c r="I100"/>
  <c r="I99"/>
  <c r="I98"/>
  <c r="I97"/>
  <c r="I96"/>
  <c r="I95"/>
  <c r="I94"/>
  <c r="I93"/>
  <c r="I92"/>
  <c r="I91"/>
  <c r="I90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0"/>
  <c r="I19"/>
  <c r="O115"/>
  <c r="O114"/>
  <c r="O113"/>
  <c r="O112"/>
  <c r="O107"/>
  <c r="O106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1"/>
  <c r="O20"/>
  <c r="O19"/>
  <c r="U115"/>
  <c r="U114"/>
  <c r="U113"/>
  <c r="U112"/>
  <c r="U107"/>
  <c r="U106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1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1"/>
  <c r="U20"/>
  <c r="U19"/>
  <c r="AC115"/>
  <c r="AU109"/>
  <c r="AC110"/>
  <c r="AU110"/>
  <c r="AC111"/>
  <c r="AU111"/>
  <c r="AC112"/>
  <c r="AC113"/>
  <c r="H16"/>
  <c r="H17"/>
  <c r="H18"/>
  <c r="I18" s="1"/>
  <c r="O18"/>
  <c r="U18"/>
  <c r="U109"/>
  <c r="AO109" s="1"/>
  <c r="O109"/>
  <c r="I109"/>
  <c r="AH108"/>
  <c r="AI108" s="1"/>
  <c r="AH107"/>
  <c r="AI107" s="1"/>
  <c r="AH106"/>
  <c r="AI106" s="1"/>
  <c r="AN105"/>
  <c r="AO105" s="1"/>
  <c r="AC109"/>
  <c r="AU108"/>
  <c r="AN108"/>
  <c r="AO108" s="1"/>
  <c r="AC108"/>
  <c r="AV108" s="1"/>
  <c r="AU107"/>
  <c r="AN107"/>
  <c r="AC107"/>
  <c r="AV107" s="1"/>
  <c r="AU106"/>
  <c r="AN106"/>
  <c r="AC106"/>
  <c r="AV106" s="1"/>
  <c r="AH105"/>
  <c r="AI105" s="1"/>
  <c r="I21"/>
  <c r="AV109" l="1"/>
  <c r="AV111"/>
  <c r="AV110"/>
  <c r="AO106"/>
  <c r="AO107"/>
  <c r="AH111" l="1"/>
  <c r="AI111" s="1"/>
  <c r="AH110"/>
  <c r="AI110" s="1"/>
  <c r="AT17"/>
  <c r="AU17" s="1"/>
  <c r="AT16"/>
  <c r="AU16" s="1"/>
  <c r="T111"/>
  <c r="U111" s="1"/>
  <c r="T110"/>
  <c r="U110" s="1"/>
  <c r="N111"/>
  <c r="O111" s="1"/>
  <c r="N110"/>
  <c r="O110" s="1"/>
  <c r="H111"/>
  <c r="I111" s="1"/>
  <c r="H110"/>
  <c r="I110" s="1"/>
  <c r="AT103"/>
  <c r="AU103" s="1"/>
  <c r="AT102"/>
  <c r="AU102" s="1"/>
  <c r="AT101"/>
  <c r="AU101" s="1"/>
  <c r="AT100"/>
  <c r="AU100" s="1"/>
  <c r="AT99"/>
  <c r="AU99" s="1"/>
  <c r="AT98"/>
  <c r="AU98" s="1"/>
  <c r="AT97"/>
  <c r="AU97" s="1"/>
  <c r="AT96"/>
  <c r="AU96" s="1"/>
  <c r="AT95"/>
  <c r="AU95" s="1"/>
  <c r="AT94"/>
  <c r="AU94" s="1"/>
  <c r="AT93"/>
  <c r="AU93" s="1"/>
  <c r="AT92"/>
  <c r="AU92" s="1"/>
  <c r="AT91"/>
  <c r="AU91" s="1"/>
  <c r="AT90"/>
  <c r="AU90" s="1"/>
  <c r="AT89"/>
  <c r="AU89" s="1"/>
  <c r="AT88"/>
  <c r="AU88" s="1"/>
  <c r="AT87"/>
  <c r="AU87" s="1"/>
  <c r="AT86"/>
  <c r="AU86" s="1"/>
  <c r="AT85"/>
  <c r="AU85" s="1"/>
  <c r="AT84"/>
  <c r="AU84" s="1"/>
  <c r="AT83"/>
  <c r="AU83" s="1"/>
  <c r="AT82"/>
  <c r="AU82" s="1"/>
  <c r="AT81"/>
  <c r="AU81" s="1"/>
  <c r="AT80"/>
  <c r="AU80" s="1"/>
  <c r="AT79"/>
  <c r="AU79" s="1"/>
  <c r="AT78"/>
  <c r="AU78" s="1"/>
  <c r="AT77"/>
  <c r="AU77" s="1"/>
  <c r="AT76"/>
  <c r="AU76" s="1"/>
  <c r="AT75"/>
  <c r="AU75" s="1"/>
  <c r="AT74"/>
  <c r="AU74" s="1"/>
  <c r="AT73"/>
  <c r="AU73" s="1"/>
  <c r="AT72"/>
  <c r="AU72" s="1"/>
  <c r="AT71"/>
  <c r="AU71" s="1"/>
  <c r="AT70"/>
  <c r="AU70" s="1"/>
  <c r="AT69"/>
  <c r="AU69" s="1"/>
  <c r="AT68"/>
  <c r="AU68" s="1"/>
  <c r="AT67"/>
  <c r="AU67" s="1"/>
  <c r="AT66"/>
  <c r="AU66" s="1"/>
  <c r="AT65"/>
  <c r="AU65" s="1"/>
  <c r="AT64"/>
  <c r="AU64" s="1"/>
  <c r="AT63"/>
  <c r="AU63" s="1"/>
  <c r="AT62"/>
  <c r="AU62" s="1"/>
  <c r="AT61"/>
  <c r="AU61" s="1"/>
  <c r="AT60"/>
  <c r="AU60" s="1"/>
  <c r="AT59"/>
  <c r="AU59" s="1"/>
  <c r="AT58"/>
  <c r="AU58" s="1"/>
  <c r="AT57"/>
  <c r="AU57" s="1"/>
  <c r="AT56"/>
  <c r="AU56" s="1"/>
  <c r="AT55"/>
  <c r="AU55" s="1"/>
  <c r="AT54"/>
  <c r="AU54" s="1"/>
  <c r="AT53"/>
  <c r="AU53" s="1"/>
  <c r="AT52"/>
  <c r="AU52" s="1"/>
  <c r="AT51"/>
  <c r="AU51" s="1"/>
  <c r="AT50"/>
  <c r="AU50" s="1"/>
  <c r="AT49"/>
  <c r="AU49" s="1"/>
  <c r="AT48"/>
  <c r="AU48" s="1"/>
  <c r="AT47"/>
  <c r="AU47" s="1"/>
  <c r="AT46"/>
  <c r="AU46" s="1"/>
  <c r="AT45"/>
  <c r="AU45" s="1"/>
  <c r="AT44"/>
  <c r="AU44" s="1"/>
  <c r="AT43"/>
  <c r="AU43" s="1"/>
  <c r="AT42"/>
  <c r="AU42" s="1"/>
  <c r="AT41"/>
  <c r="AU41" s="1"/>
  <c r="AT40"/>
  <c r="AU40" s="1"/>
  <c r="AT39"/>
  <c r="AU39" s="1"/>
  <c r="AT38"/>
  <c r="AU38" s="1"/>
  <c r="AT37"/>
  <c r="AU37" s="1"/>
  <c r="AT36"/>
  <c r="AU36" s="1"/>
  <c r="AT35"/>
  <c r="AU35" s="1"/>
  <c r="AT34"/>
  <c r="AU34" s="1"/>
  <c r="AT33"/>
  <c r="AU33" s="1"/>
  <c r="AT32"/>
  <c r="AU32" s="1"/>
  <c r="AT31"/>
  <c r="AU31" s="1"/>
  <c r="AT30"/>
  <c r="AU30" s="1"/>
  <c r="AT29"/>
  <c r="AU29" s="1"/>
  <c r="AT28"/>
  <c r="AU28" s="1"/>
  <c r="AT27"/>
  <c r="AU27" s="1"/>
  <c r="AT26"/>
  <c r="AU26" s="1"/>
  <c r="AT25"/>
  <c r="AU25" s="1"/>
  <c r="AT24"/>
  <c r="AU24" s="1"/>
  <c r="AT23"/>
  <c r="AU23" s="1"/>
  <c r="AT22"/>
  <c r="AU22" s="1"/>
  <c r="AT21"/>
  <c r="AU21" s="1"/>
  <c r="AT20"/>
  <c r="AU20" s="1"/>
  <c r="AT19"/>
  <c r="AU19" s="1"/>
  <c r="AT18"/>
  <c r="AU18" s="1"/>
  <c r="AN111"/>
  <c r="AO111" s="1"/>
  <c r="AN110"/>
  <c r="AO110" s="1"/>
</calcChain>
</file>

<file path=xl/sharedStrings.xml><?xml version="1.0" encoding="utf-8"?>
<sst xmlns="http://schemas.openxmlformats.org/spreadsheetml/2006/main" count="133" uniqueCount="43">
  <si>
    <t>Ax^2+Bx+C</t>
  </si>
  <si>
    <t>VW - A</t>
  </si>
  <si>
    <t>Serial #:</t>
  </si>
  <si>
    <t>VW - B</t>
  </si>
  <si>
    <t>A</t>
  </si>
  <si>
    <t>B</t>
  </si>
  <si>
    <t>C</t>
  </si>
  <si>
    <t>Units (kPa)</t>
  </si>
  <si>
    <t>VW - C</t>
  </si>
  <si>
    <t>Pressure (kPa)</t>
  </si>
  <si>
    <t>hertz (1/s)</t>
  </si>
  <si>
    <t>Period (µs)</t>
  </si>
  <si>
    <t>CR-23 (1/(µs)^2)</t>
  </si>
  <si>
    <t>CR-23 (1/(ms)^2)</t>
  </si>
  <si>
    <t>TEST HOLE 3</t>
  </si>
  <si>
    <t>DATE</t>
  </si>
  <si>
    <t>Depth:</t>
  </si>
  <si>
    <t>TEST HOLE 2</t>
  </si>
  <si>
    <t>SI-2</t>
  </si>
  <si>
    <t>Depth</t>
  </si>
  <si>
    <t>Elevation</t>
  </si>
  <si>
    <t>Ground Elevation</t>
  </si>
  <si>
    <t>Top of Pipe Elevation</t>
  </si>
  <si>
    <t>W/L (m)</t>
  </si>
  <si>
    <t>m (36')</t>
  </si>
  <si>
    <t>m (24')</t>
  </si>
  <si>
    <t>m (10')</t>
  </si>
  <si>
    <t>Elevation:</t>
  </si>
  <si>
    <t>Tip elevation</t>
  </si>
  <si>
    <t>VW-A</t>
  </si>
  <si>
    <t>VW-B</t>
  </si>
  <si>
    <t>VW-C</t>
  </si>
  <si>
    <t>SI-7</t>
  </si>
  <si>
    <t>TEST HOLE 7</t>
  </si>
  <si>
    <t>VW - D (RST)</t>
  </si>
  <si>
    <t>m (19')</t>
  </si>
  <si>
    <t>m (20')</t>
  </si>
  <si>
    <t>m (12')</t>
  </si>
  <si>
    <r>
      <t>y = -2E-05x</t>
    </r>
    <r>
      <rPr>
        <vertAlign val="superscript"/>
        <sz val="10"/>
        <color rgb="FF000000"/>
        <rFont val="Arial"/>
        <family val="2"/>
      </rPr>
      <t>2</t>
    </r>
    <r>
      <rPr>
        <sz val="10"/>
        <color rgb="FF000000"/>
        <rFont val="Arial"/>
        <family val="2"/>
      </rPr>
      <t xml:space="preserve"> + 0.107x + 324.9 </t>
    </r>
  </si>
  <si>
    <t>TEST HOLE</t>
  </si>
  <si>
    <t>Total Head (m)</t>
  </si>
  <si>
    <t xml:space="preserve">VW - F </t>
  </si>
  <si>
    <t>VW - E</t>
  </si>
</sst>
</file>

<file path=xl/styles.xml><?xml version="1.0" encoding="utf-8"?>
<styleSheet xmlns="http://schemas.openxmlformats.org/spreadsheetml/2006/main">
  <numFmts count="2">
    <numFmt numFmtId="164" formatCode="&quot;$&quot;#,##0_);\(&quot;$&quot;#,##0\)"/>
    <numFmt numFmtId="165" formatCode="0.000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vertAlign val="superscript"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8">
    <xf numFmtId="0" fontId="0" fillId="0" borderId="0"/>
    <xf numFmtId="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1" applyNumberFormat="0" applyFont="0" applyFill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14" fontId="0" fillId="0" borderId="0" xfId="0" applyNumberFormat="1"/>
    <xf numFmtId="14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  <xf numFmtId="165" fontId="0" fillId="0" borderId="0" xfId="0" applyNumberFormat="1"/>
    <xf numFmtId="2" fontId="0" fillId="0" borderId="0" xfId="0" applyNumberFormat="1"/>
    <xf numFmtId="0" fontId="0" fillId="0" borderId="0" xfId="0" quotePrefix="1" applyNumberFormat="1"/>
    <xf numFmtId="0" fontId="6" fillId="0" borderId="0" xfId="0" applyFont="1"/>
    <xf numFmtId="14" fontId="6" fillId="0" borderId="0" xfId="0" applyNumberFormat="1" applyFont="1"/>
    <xf numFmtId="0" fontId="7" fillId="0" borderId="0" xfId="0" applyFont="1" applyAlignment="1">
      <alignment horizontal="center" readingOrder="1"/>
    </xf>
    <xf numFmtId="0" fontId="0" fillId="0" borderId="0" xfId="0" applyNumberFormat="1" applyFill="1"/>
    <xf numFmtId="165" fontId="0" fillId="0" borderId="0" xfId="0" applyNumberFormat="1" applyFill="1"/>
    <xf numFmtId="14" fontId="0" fillId="0" borderId="0" xfId="0" applyNumberFormat="1" applyFill="1"/>
    <xf numFmtId="0" fontId="0" fillId="0" borderId="0" xfId="0" applyFill="1"/>
    <xf numFmtId="2" fontId="0" fillId="0" borderId="0" xfId="0" applyNumberFormat="1" applyFill="1"/>
    <xf numFmtId="0" fontId="1" fillId="0" borderId="0" xfId="0" applyFont="1" applyFill="1"/>
    <xf numFmtId="14" fontId="1" fillId="0" borderId="0" xfId="0" applyNumberFormat="1" applyFont="1" applyFill="1"/>
    <xf numFmtId="0" fontId="1" fillId="0" borderId="0" xfId="0" applyNumberFormat="1" applyFont="1" applyFill="1"/>
    <xf numFmtId="0" fontId="0" fillId="2" borderId="0" xfId="0" applyFill="1"/>
    <xf numFmtId="0" fontId="1" fillId="2" borderId="0" xfId="0" applyFont="1" applyFill="1"/>
    <xf numFmtId="2" fontId="1" fillId="0" borderId="0" xfId="0" applyNumberFormat="1" applyFont="1" applyFill="1"/>
    <xf numFmtId="2" fontId="0" fillId="0" borderId="0" xfId="0" applyNumberFormat="1" applyFont="1" applyFill="1"/>
  </cellXfs>
  <cellStyles count="8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29"/>
  <sheetViews>
    <sheetView tabSelected="1" zoomScale="84" zoomScaleNormal="84" workbookViewId="0">
      <selection activeCell="AE79" sqref="AE79"/>
    </sheetView>
  </sheetViews>
  <sheetFormatPr defaultRowHeight="12.75"/>
  <cols>
    <col min="1" max="1" width="17.140625" style="3" customWidth="1"/>
    <col min="2" max="2" width="11" style="5" customWidth="1"/>
    <col min="3" max="3" width="13" style="5" customWidth="1"/>
    <col min="4" max="4" width="5.85546875" style="5" customWidth="1"/>
    <col min="5" max="5" width="10.7109375" customWidth="1"/>
    <col min="6" max="6" width="12.7109375" bestFit="1" customWidth="1"/>
    <col min="7" max="8" width="8.85546875" customWidth="1"/>
    <col min="9" max="9" width="6.7109375" customWidth="1"/>
    <col min="10" max="10" width="5.85546875" customWidth="1"/>
    <col min="11" max="11" width="10.7109375" customWidth="1"/>
    <col min="12" max="12" width="12.7109375" customWidth="1"/>
    <col min="13" max="14" width="8.85546875" customWidth="1"/>
    <col min="15" max="15" width="10.28515625" customWidth="1"/>
    <col min="16" max="16" width="5.85546875" customWidth="1"/>
    <col min="17" max="17" width="10.7109375" customWidth="1"/>
    <col min="18" max="18" width="13.7109375" customWidth="1"/>
    <col min="19" max="20" width="8.85546875" customWidth="1"/>
    <col min="22" max="22" width="5.85546875" customWidth="1"/>
    <col min="23" max="23" width="10.5703125" style="5" customWidth="1"/>
    <col min="24" max="24" width="9.42578125" style="5" customWidth="1"/>
    <col min="25" max="25" width="10.7109375" customWidth="1"/>
    <col min="26" max="26" width="12.7109375" bestFit="1" customWidth="1"/>
    <col min="27" max="28" width="8.85546875" customWidth="1"/>
    <col min="29" max="29" width="6.7109375" customWidth="1"/>
    <col min="30" max="30" width="5.85546875" customWidth="1"/>
    <col min="31" max="31" width="10.7109375" customWidth="1"/>
    <col min="32" max="32" width="12.7109375" customWidth="1"/>
    <col min="33" max="33" width="11.28515625" customWidth="1"/>
    <col min="34" max="34" width="8.85546875" customWidth="1"/>
    <col min="35" max="35" width="10.28515625" customWidth="1"/>
    <col min="36" max="36" width="5.85546875" customWidth="1"/>
    <col min="37" max="37" width="10.7109375" customWidth="1"/>
    <col min="38" max="38" width="13.7109375" customWidth="1"/>
    <col min="39" max="41" width="8.85546875" customWidth="1"/>
    <col min="42" max="42" width="5.85546875" customWidth="1"/>
    <col min="43" max="43" width="10.7109375" customWidth="1"/>
    <col min="44" max="44" width="12.7109375" bestFit="1" customWidth="1"/>
    <col min="45" max="46" width="8.85546875" customWidth="1"/>
    <col min="47" max="47" width="6.7109375" customWidth="1"/>
  </cols>
  <sheetData>
    <row r="1" spans="1:47">
      <c r="A1" s="11"/>
    </row>
    <row r="4" spans="1:47">
      <c r="B4" s="5" t="s">
        <v>17</v>
      </c>
      <c r="E4" t="s">
        <v>14</v>
      </c>
      <c r="W4" s="5" t="s">
        <v>33</v>
      </c>
      <c r="Y4" t="s">
        <v>39</v>
      </c>
      <c r="AQ4" t="s">
        <v>14</v>
      </c>
    </row>
    <row r="5" spans="1:47">
      <c r="B5" s="5" t="s">
        <v>22</v>
      </c>
      <c r="C5" s="7">
        <v>229.892</v>
      </c>
      <c r="D5" s="7"/>
      <c r="E5" t="s">
        <v>20</v>
      </c>
      <c r="F5">
        <v>229.61799999999999</v>
      </c>
      <c r="W5" s="5" t="s">
        <v>22</v>
      </c>
      <c r="X5" s="7">
        <v>225.51900000000001</v>
      </c>
      <c r="Y5" t="s">
        <v>20</v>
      </c>
      <c r="Z5">
        <v>225.4</v>
      </c>
      <c r="AE5" t="s">
        <v>20</v>
      </c>
      <c r="AF5">
        <v>225.79400000000001</v>
      </c>
      <c r="AK5" t="s">
        <v>20</v>
      </c>
      <c r="AL5">
        <v>225.81399999999999</v>
      </c>
      <c r="AQ5" t="s">
        <v>20</v>
      </c>
      <c r="AR5">
        <v>225.4</v>
      </c>
    </row>
    <row r="6" spans="1:47">
      <c r="B6" s="5" t="s">
        <v>21</v>
      </c>
      <c r="C6" s="7">
        <v>229.53700000000001</v>
      </c>
      <c r="D6" s="7"/>
      <c r="E6" s="21" t="s">
        <v>1</v>
      </c>
      <c r="F6" s="10"/>
      <c r="K6" s="21" t="s">
        <v>3</v>
      </c>
      <c r="L6" s="10"/>
      <c r="Q6" s="21" t="s">
        <v>8</v>
      </c>
      <c r="R6" s="10"/>
      <c r="W6" s="5" t="s">
        <v>21</v>
      </c>
      <c r="X6" s="7"/>
      <c r="Z6" s="21" t="s">
        <v>34</v>
      </c>
      <c r="AF6" s="22" t="s">
        <v>42</v>
      </c>
      <c r="AL6" s="22" t="s">
        <v>41</v>
      </c>
      <c r="AR6" s="21" t="s">
        <v>34</v>
      </c>
    </row>
    <row r="7" spans="1:47">
      <c r="B7" s="5" t="s">
        <v>18</v>
      </c>
      <c r="E7" t="s">
        <v>2</v>
      </c>
      <c r="F7">
        <v>86394</v>
      </c>
      <c r="K7" t="s">
        <v>2</v>
      </c>
      <c r="L7">
        <v>86395</v>
      </c>
      <c r="Q7" t="s">
        <v>2</v>
      </c>
      <c r="R7">
        <v>86755</v>
      </c>
      <c r="W7" s="5" t="s">
        <v>32</v>
      </c>
      <c r="Y7" t="s">
        <v>2</v>
      </c>
      <c r="AE7" t="s">
        <v>2</v>
      </c>
      <c r="AF7">
        <v>64123</v>
      </c>
      <c r="AK7" t="s">
        <v>2</v>
      </c>
      <c r="AL7">
        <v>64121</v>
      </c>
      <c r="AQ7" t="s">
        <v>2</v>
      </c>
    </row>
    <row r="8" spans="1:47">
      <c r="F8" t="s">
        <v>0</v>
      </c>
      <c r="L8" t="s">
        <v>0</v>
      </c>
      <c r="R8" t="s">
        <v>0</v>
      </c>
      <c r="Z8" t="s">
        <v>0</v>
      </c>
      <c r="AF8" t="s">
        <v>0</v>
      </c>
      <c r="AL8" t="s">
        <v>0</v>
      </c>
      <c r="AR8" t="s">
        <v>0</v>
      </c>
    </row>
    <row r="9" spans="1:47" ht="14.25">
      <c r="E9" t="s">
        <v>7</v>
      </c>
      <c r="F9" t="s">
        <v>29</v>
      </c>
      <c r="K9" t="s">
        <v>7</v>
      </c>
      <c r="L9" t="s">
        <v>30</v>
      </c>
      <c r="Q9" t="s">
        <v>7</v>
      </c>
      <c r="R9" t="s">
        <v>31</v>
      </c>
      <c r="Y9" t="s">
        <v>7</v>
      </c>
      <c r="Z9" s="12" t="s">
        <v>38</v>
      </c>
      <c r="AE9" t="s">
        <v>7</v>
      </c>
      <c r="AK9" t="s">
        <v>7</v>
      </c>
      <c r="AQ9" t="s">
        <v>7</v>
      </c>
      <c r="AR9" s="12" t="s">
        <v>38</v>
      </c>
    </row>
    <row r="10" spans="1:47">
      <c r="A10" s="5"/>
      <c r="E10" t="s">
        <v>4</v>
      </c>
      <c r="F10">
        <v>-1.0079E-4</v>
      </c>
      <c r="K10" t="s">
        <v>4</v>
      </c>
      <c r="L10">
        <v>-1.0191000000000001E-4</v>
      </c>
      <c r="Q10" t="s">
        <v>4</v>
      </c>
      <c r="R10">
        <v>-4.8587000000000001E-5</v>
      </c>
      <c r="Y10" t="s">
        <v>4</v>
      </c>
      <c r="Z10">
        <v>9.1199999999999996E-3</v>
      </c>
      <c r="AE10" t="s">
        <v>4</v>
      </c>
      <c r="AF10">
        <v>-1.0558E-4</v>
      </c>
      <c r="AK10" t="s">
        <v>4</v>
      </c>
      <c r="AL10">
        <v>-1.0088E-4</v>
      </c>
      <c r="AQ10" t="s">
        <v>4</v>
      </c>
      <c r="AR10">
        <v>0</v>
      </c>
    </row>
    <row r="11" spans="1:47">
      <c r="E11" t="s">
        <v>5</v>
      </c>
      <c r="F11">
        <v>-1.5884E-3</v>
      </c>
      <c r="K11" t="s">
        <v>5</v>
      </c>
      <c r="L11">
        <v>1.6077000000000001E-2</v>
      </c>
      <c r="Q11" t="s">
        <v>5</v>
      </c>
      <c r="R11">
        <v>-0.35504999999999998</v>
      </c>
      <c r="Y11" t="s">
        <v>5</v>
      </c>
      <c r="Z11">
        <v>3.3640300000000001</v>
      </c>
      <c r="AE11" t="s">
        <v>5</v>
      </c>
      <c r="AF11">
        <v>2.1520999999999998E-2</v>
      </c>
      <c r="AK11" t="s">
        <v>5</v>
      </c>
      <c r="AL11">
        <v>1.6213000000000002E-2</v>
      </c>
      <c r="AQ11" t="s">
        <v>5</v>
      </c>
      <c r="AR11">
        <v>9.3637800000000002</v>
      </c>
    </row>
    <row r="12" spans="1:47">
      <c r="E12" t="s">
        <v>6</v>
      </c>
      <c r="F12">
        <v>876.31</v>
      </c>
      <c r="K12" t="s">
        <v>6</v>
      </c>
      <c r="L12">
        <v>744.36</v>
      </c>
      <c r="Q12" t="s">
        <v>6</v>
      </c>
      <c r="R12">
        <v>1311</v>
      </c>
      <c r="Y12" t="s">
        <v>6</v>
      </c>
      <c r="Z12">
        <v>-2056.7469999999998</v>
      </c>
      <c r="AE12" t="s">
        <v>6</v>
      </c>
      <c r="AF12">
        <f>950.05-5.4559</f>
        <v>944.59409999999991</v>
      </c>
      <c r="AK12" t="s">
        <v>6</v>
      </c>
      <c r="AL12">
        <f>912.57-5.1877</f>
        <v>907.3823000000001</v>
      </c>
      <c r="AQ12" t="s">
        <v>6</v>
      </c>
      <c r="AR12">
        <v>-3043.0724799999998</v>
      </c>
    </row>
    <row r="13" spans="1:47">
      <c r="B13" s="9"/>
      <c r="E13" t="s">
        <v>16</v>
      </c>
      <c r="F13">
        <v>10.97</v>
      </c>
      <c r="G13" t="s">
        <v>24</v>
      </c>
      <c r="K13" t="s">
        <v>16</v>
      </c>
      <c r="L13">
        <v>7.32</v>
      </c>
      <c r="M13" t="s">
        <v>25</v>
      </c>
      <c r="Q13" t="s">
        <v>16</v>
      </c>
      <c r="R13">
        <v>3.05</v>
      </c>
      <c r="S13" t="s">
        <v>26</v>
      </c>
      <c r="W13" s="9"/>
      <c r="Y13" t="s">
        <v>16</v>
      </c>
      <c r="Z13">
        <v>5.7910000000000004</v>
      </c>
      <c r="AA13" t="s">
        <v>35</v>
      </c>
      <c r="AE13" t="s">
        <v>16</v>
      </c>
      <c r="AF13">
        <v>6.0960000000000001</v>
      </c>
      <c r="AG13" t="s">
        <v>36</v>
      </c>
      <c r="AK13" t="s">
        <v>16</v>
      </c>
      <c r="AL13">
        <v>3.6579999999999999</v>
      </c>
      <c r="AM13" t="s">
        <v>37</v>
      </c>
      <c r="AQ13" t="s">
        <v>16</v>
      </c>
      <c r="AR13">
        <v>5.7910000000000004</v>
      </c>
      <c r="AS13" t="s">
        <v>35</v>
      </c>
    </row>
    <row r="14" spans="1:47">
      <c r="B14" s="5" t="s">
        <v>28</v>
      </c>
      <c r="C14" s="5">
        <v>215.4</v>
      </c>
      <c r="E14" t="s">
        <v>27</v>
      </c>
      <c r="F14">
        <f>$F$5-F13</f>
        <v>218.648</v>
      </c>
      <c r="K14" t="s">
        <v>27</v>
      </c>
      <c r="L14">
        <f>$F$5-L13</f>
        <v>222.298</v>
      </c>
      <c r="Q14" t="s">
        <v>27</v>
      </c>
      <c r="R14">
        <f>$F$5-R13</f>
        <v>226.56799999999998</v>
      </c>
      <c r="W14" s="5" t="s">
        <v>28</v>
      </c>
      <c r="Y14" t="s">
        <v>27</v>
      </c>
      <c r="Z14">
        <f>$Z$5-Z13</f>
        <v>219.60900000000001</v>
      </c>
      <c r="AE14" t="s">
        <v>27</v>
      </c>
      <c r="AF14">
        <f>$AF$5-AF13</f>
        <v>219.69800000000001</v>
      </c>
      <c r="AK14" t="s">
        <v>27</v>
      </c>
      <c r="AL14">
        <f>$AL$5-AL13</f>
        <v>222.15600000000001</v>
      </c>
      <c r="AQ14" t="s">
        <v>27</v>
      </c>
      <c r="AR14">
        <f>$Z$5-AR13</f>
        <v>219.60900000000001</v>
      </c>
    </row>
    <row r="15" spans="1:47" s="1" customFormat="1" ht="38.25">
      <c r="A15" s="4" t="s">
        <v>15</v>
      </c>
      <c r="B15" s="6" t="s">
        <v>19</v>
      </c>
      <c r="C15" s="6" t="s">
        <v>23</v>
      </c>
      <c r="D15" s="6"/>
      <c r="E15" s="2" t="s">
        <v>13</v>
      </c>
      <c r="F15" s="2" t="s">
        <v>11</v>
      </c>
      <c r="G15" s="2" t="s">
        <v>10</v>
      </c>
      <c r="H15" s="2" t="s">
        <v>9</v>
      </c>
      <c r="I15" s="2" t="s">
        <v>40</v>
      </c>
      <c r="J15" s="2"/>
      <c r="K15" s="2" t="s">
        <v>12</v>
      </c>
      <c r="L15" s="2" t="s">
        <v>11</v>
      </c>
      <c r="M15" s="2" t="s">
        <v>10</v>
      </c>
      <c r="N15" s="2" t="s">
        <v>9</v>
      </c>
      <c r="O15" s="2" t="s">
        <v>40</v>
      </c>
      <c r="P15" s="2"/>
      <c r="Q15" s="2" t="s">
        <v>12</v>
      </c>
      <c r="R15" s="2" t="s">
        <v>11</v>
      </c>
      <c r="S15" s="2" t="s">
        <v>10</v>
      </c>
      <c r="T15" s="2" t="s">
        <v>9</v>
      </c>
      <c r="U15" s="2" t="s">
        <v>40</v>
      </c>
      <c r="V15" s="2"/>
      <c r="W15" s="6" t="s">
        <v>19</v>
      </c>
      <c r="X15" s="6" t="s">
        <v>23</v>
      </c>
      <c r="Y15" s="2" t="s">
        <v>13</v>
      </c>
      <c r="Z15" s="2" t="s">
        <v>11</v>
      </c>
      <c r="AA15" s="2" t="s">
        <v>10</v>
      </c>
      <c r="AB15" s="2" t="s">
        <v>9</v>
      </c>
      <c r="AC15" s="2" t="s">
        <v>40</v>
      </c>
      <c r="AD15" s="2"/>
      <c r="AE15" s="2" t="s">
        <v>12</v>
      </c>
      <c r="AF15" s="2" t="s">
        <v>11</v>
      </c>
      <c r="AG15" s="2" t="s">
        <v>10</v>
      </c>
      <c r="AH15" s="2" t="s">
        <v>9</v>
      </c>
      <c r="AI15" s="2" t="s">
        <v>40</v>
      </c>
      <c r="AJ15" s="2"/>
      <c r="AK15" s="2" t="s">
        <v>12</v>
      </c>
      <c r="AL15" s="2" t="s">
        <v>11</v>
      </c>
      <c r="AM15" s="2" t="s">
        <v>10</v>
      </c>
      <c r="AN15" s="2" t="s">
        <v>9</v>
      </c>
      <c r="AO15" s="2" t="s">
        <v>40</v>
      </c>
      <c r="AQ15" s="2" t="s">
        <v>13</v>
      </c>
      <c r="AR15" s="2" t="s">
        <v>11</v>
      </c>
      <c r="AS15" s="2" t="s">
        <v>10</v>
      </c>
      <c r="AT15" s="2" t="s">
        <v>9</v>
      </c>
      <c r="AU15" s="2" t="s">
        <v>40</v>
      </c>
    </row>
    <row r="16" spans="1:47" s="16" customFormat="1">
      <c r="A16" s="15"/>
      <c r="B16" s="13"/>
      <c r="C16" s="13"/>
      <c r="D16" s="13"/>
      <c r="G16" s="16" t="str">
        <f t="shared" ref="G16:G47" si="0">IF(E16="",IF(F16="","",1/(F16*10^(-6))),(E16*10^(6))^(0.5))</f>
        <v/>
      </c>
      <c r="H16" s="16" t="str">
        <f t="shared" ref="H16:H47" si="1">IF(G16="","",$F$10*G16^2+$F$11*G16+$F$12)</f>
        <v/>
      </c>
      <c r="M16" s="16" t="str">
        <f t="shared" ref="M16:M39" si="2">IF(K16="",IF(L16="","",1/(L16*10^(-6))),(K16*10^(6))^(0.5))</f>
        <v/>
      </c>
      <c r="N16" s="16" t="str">
        <f t="shared" ref="N16:N47" si="3">IF(M16="","",$L$10*M16^2+$L$11*M16+$L$12)</f>
        <v/>
      </c>
      <c r="W16" s="13"/>
      <c r="X16" s="13"/>
      <c r="AA16" s="16" t="str">
        <f t="shared" ref="AA16:AA73" si="4">IF(Y16="",IF(Z16="","",1/(Z16*10^(-6))),(Y16*10^(6))^(0.5))</f>
        <v/>
      </c>
      <c r="AB16" s="16" t="str">
        <f t="shared" ref="AB16:AB74" si="5">IF(AA16="","",$Z$10*AA16^2+$Z$11*AA16+$Z$12)</f>
        <v/>
      </c>
      <c r="AC16" s="16" t="str">
        <f t="shared" ref="AC16:AC74" si="6">IF(AB16="","",$Z$14+AB16/9.81)</f>
        <v/>
      </c>
      <c r="AG16" s="16" t="str">
        <f t="shared" ref="AG16:AG74" si="7">IF(AE16="",IF(AF16="","",1/(AF16*10^(-6))),(AE16*10^(6))^(0.5))</f>
        <v/>
      </c>
      <c r="AH16" s="16" t="str">
        <f t="shared" ref="AH16:AH74" si="8">IF(AG16="","",$AF$10*AG16^2+$AF$11*AG16+$AF$12)</f>
        <v/>
      </c>
      <c r="AI16" s="16" t="str">
        <f t="shared" ref="AI16:AI74" si="9">IF(AH16="","",$AF$14+AH16/9.81)</f>
        <v/>
      </c>
      <c r="AM16" s="16" t="str">
        <f t="shared" ref="AM16:AM74" si="10">IF(AK16="",IF(AL16="","",1/(AL16*10^(-6))),(AK16*10^(6))^(0.5))</f>
        <v/>
      </c>
      <c r="AN16" s="16" t="str">
        <f t="shared" ref="AN16:AN74" si="11">IF(AM16="","",$AL$10*AM16^2+$AL$11*AM16+$AL$12)</f>
        <v/>
      </c>
      <c r="AO16" s="16" t="str">
        <f t="shared" ref="AO16:AO74" si="12">IF(AN16="","",$AL$14+AN16/9.81)</f>
        <v/>
      </c>
      <c r="AS16" s="16" t="str">
        <f t="shared" ref="AS16:AS73" si="13">IF(AQ16="",IF(AR16="","",1/(AR16*10^(-6))),(AQ16*10^(6))^(0.5))</f>
        <v/>
      </c>
      <c r="AT16" s="16" t="str">
        <f t="shared" ref="AT16:AT74" si="14">IF(AS16="","",$Z$10*AS16^2+$Z$11*AS16+$Z$12)</f>
        <v/>
      </c>
      <c r="AU16" s="16" t="str">
        <f t="shared" ref="AU16:AU74" si="15">IF(AT16="","",$Z$14+AT16/9.81)</f>
        <v/>
      </c>
    </row>
    <row r="17" spans="1:56" s="16" customFormat="1">
      <c r="A17" s="15"/>
      <c r="B17" s="13"/>
      <c r="C17" s="13"/>
      <c r="D17" s="13"/>
      <c r="G17" s="16" t="str">
        <f t="shared" si="0"/>
        <v/>
      </c>
      <c r="H17" s="16" t="str">
        <f t="shared" si="1"/>
        <v/>
      </c>
      <c r="M17" s="16" t="str">
        <f t="shared" si="2"/>
        <v/>
      </c>
      <c r="N17" s="16" t="str">
        <f t="shared" si="3"/>
        <v/>
      </c>
      <c r="W17" s="13"/>
      <c r="X17" s="13"/>
      <c r="AA17" s="16" t="str">
        <f t="shared" si="4"/>
        <v/>
      </c>
      <c r="AB17" s="16" t="str">
        <f t="shared" si="5"/>
        <v/>
      </c>
      <c r="AC17" s="16" t="str">
        <f t="shared" si="6"/>
        <v/>
      </c>
      <c r="AG17" s="16" t="str">
        <f t="shared" si="7"/>
        <v/>
      </c>
      <c r="AH17" s="16" t="str">
        <f t="shared" si="8"/>
        <v/>
      </c>
      <c r="AI17" s="16" t="str">
        <f t="shared" si="9"/>
        <v/>
      </c>
      <c r="AM17" s="16" t="str">
        <f t="shared" si="10"/>
        <v/>
      </c>
      <c r="AN17" s="16" t="str">
        <f t="shared" si="11"/>
        <v/>
      </c>
      <c r="AO17" s="16" t="str">
        <f t="shared" si="12"/>
        <v/>
      </c>
      <c r="AS17" s="16" t="str">
        <f t="shared" si="13"/>
        <v/>
      </c>
      <c r="AT17" s="16" t="str">
        <f t="shared" si="14"/>
        <v/>
      </c>
      <c r="AU17" s="16" t="str">
        <f t="shared" si="15"/>
        <v/>
      </c>
    </row>
    <row r="18" spans="1:56" s="16" customFormat="1">
      <c r="A18" s="15">
        <v>38938</v>
      </c>
      <c r="B18" s="13"/>
      <c r="C18" s="13"/>
      <c r="D18" s="13"/>
      <c r="E18" s="17"/>
      <c r="F18" s="17">
        <v>339.44</v>
      </c>
      <c r="G18" s="17">
        <f t="shared" si="0"/>
        <v>2946.0287532406319</v>
      </c>
      <c r="H18" s="17">
        <f t="shared" si="1"/>
        <v>-3.1344910414899232</v>
      </c>
      <c r="I18" s="17">
        <f>$F$14+H18/9.81</f>
        <v>218.32848001615801</v>
      </c>
      <c r="J18" s="17"/>
      <c r="K18" s="17"/>
      <c r="L18" s="17">
        <v>358.81</v>
      </c>
      <c r="M18" s="17">
        <f t="shared" si="2"/>
        <v>2786.990329143558</v>
      </c>
      <c r="N18" s="17">
        <f t="shared" si="3"/>
        <v>-2.4006377832837416</v>
      </c>
      <c r="O18" s="17">
        <f>$L$14+N18/9.81</f>
        <v>222.05328666837067</v>
      </c>
      <c r="P18" s="17"/>
      <c r="Q18" s="17"/>
      <c r="R18" s="17">
        <v>370.01</v>
      </c>
      <c r="S18" s="17">
        <f>1/(R18*10^(-6))</f>
        <v>2702.6296586578742</v>
      </c>
      <c r="T18" s="17">
        <f>IF(S18="","",$R$10*S18^2+$R$11*S18+$R$12)</f>
        <v>-3.4581693068028017</v>
      </c>
      <c r="U18" s="17">
        <f>$R$14+T18/9.81</f>
        <v>226.2154852898264</v>
      </c>
      <c r="V18" s="17"/>
      <c r="W18" s="17"/>
      <c r="X18" s="17"/>
      <c r="Y18" s="17"/>
      <c r="Z18" s="17"/>
      <c r="AA18" s="17" t="str">
        <f t="shared" si="4"/>
        <v/>
      </c>
      <c r="AB18" s="17" t="str">
        <f t="shared" si="5"/>
        <v/>
      </c>
      <c r="AC18" s="17" t="str">
        <f t="shared" si="6"/>
        <v/>
      </c>
      <c r="AD18" s="17"/>
      <c r="AE18" s="17"/>
      <c r="AF18" s="17"/>
      <c r="AG18" s="17" t="str">
        <f t="shared" si="7"/>
        <v/>
      </c>
      <c r="AH18" s="17" t="str">
        <f t="shared" si="8"/>
        <v/>
      </c>
      <c r="AI18" s="17" t="str">
        <f t="shared" si="9"/>
        <v/>
      </c>
      <c r="AJ18" s="17"/>
      <c r="AK18" s="17"/>
      <c r="AL18" s="17"/>
      <c r="AM18" s="17" t="str">
        <f t="shared" si="10"/>
        <v/>
      </c>
      <c r="AN18" s="17" t="str">
        <f t="shared" si="11"/>
        <v/>
      </c>
      <c r="AO18" s="17" t="str">
        <f t="shared" si="12"/>
        <v/>
      </c>
      <c r="AP18" s="17"/>
      <c r="AQ18" s="17"/>
      <c r="AR18" s="17"/>
      <c r="AS18" s="17" t="str">
        <f t="shared" si="13"/>
        <v/>
      </c>
      <c r="AT18" s="17" t="str">
        <f t="shared" si="14"/>
        <v/>
      </c>
      <c r="AU18" s="17" t="str">
        <f t="shared" si="15"/>
        <v/>
      </c>
      <c r="AV18" s="17"/>
      <c r="AW18" s="17"/>
      <c r="AX18" s="17"/>
      <c r="AY18" s="17"/>
      <c r="AZ18" s="17"/>
      <c r="BA18" s="17"/>
      <c r="BB18" s="17"/>
      <c r="BC18" s="17"/>
      <c r="BD18" s="17"/>
    </row>
    <row r="19" spans="1:56" s="16" customFormat="1">
      <c r="A19" s="15">
        <v>38943</v>
      </c>
      <c r="B19" s="13"/>
      <c r="C19" s="13"/>
      <c r="D19" s="13"/>
      <c r="E19" s="17"/>
      <c r="F19" s="17">
        <v>350.63</v>
      </c>
      <c r="G19" s="17">
        <f t="shared" si="0"/>
        <v>2852.0092405099394</v>
      </c>
      <c r="H19" s="17">
        <f t="shared" si="1"/>
        <v>51.958371927682037</v>
      </c>
      <c r="I19" s="17">
        <f>$F$14+H19/9.81</f>
        <v>223.94447012514598</v>
      </c>
      <c r="J19" s="17"/>
      <c r="K19" s="17"/>
      <c r="L19" s="17">
        <v>360.88</v>
      </c>
      <c r="M19" s="17">
        <f t="shared" si="2"/>
        <v>2771.0042119264021</v>
      </c>
      <c r="N19" s="17">
        <f t="shared" si="3"/>
        <v>6.3971335695532616</v>
      </c>
      <c r="O19" s="17">
        <f>$L$14+N19/9.81</f>
        <v>222.95010332003602</v>
      </c>
      <c r="P19" s="17"/>
      <c r="Q19" s="17"/>
      <c r="R19" s="17">
        <v>370.62</v>
      </c>
      <c r="S19" s="17">
        <f>1/(R19*10^(-6))</f>
        <v>2698.1814257190654</v>
      </c>
      <c r="T19" s="17">
        <f>IF(S19="","",$R$10*S19^2+$R$11*S19+$R$12)</f>
        <v>-0.71156691870965005</v>
      </c>
      <c r="U19" s="17">
        <f>$R$14+T19/9.81</f>
        <v>226.49546514590114</v>
      </c>
      <c r="V19" s="17"/>
      <c r="W19" s="17"/>
      <c r="X19" s="17"/>
      <c r="Y19" s="17"/>
      <c r="Z19" s="17"/>
      <c r="AA19" s="17" t="str">
        <f t="shared" si="4"/>
        <v/>
      </c>
      <c r="AB19" s="17" t="str">
        <f t="shared" si="5"/>
        <v/>
      </c>
      <c r="AC19" s="17" t="str">
        <f t="shared" si="6"/>
        <v/>
      </c>
      <c r="AD19" s="17"/>
      <c r="AE19" s="17"/>
      <c r="AF19" s="17"/>
      <c r="AG19" s="17" t="str">
        <f t="shared" si="7"/>
        <v/>
      </c>
      <c r="AH19" s="17" t="str">
        <f t="shared" si="8"/>
        <v/>
      </c>
      <c r="AI19" s="17" t="str">
        <f t="shared" si="9"/>
        <v/>
      </c>
      <c r="AJ19" s="17"/>
      <c r="AK19" s="17"/>
      <c r="AL19" s="17"/>
      <c r="AM19" s="17" t="str">
        <f t="shared" si="10"/>
        <v/>
      </c>
      <c r="AN19" s="17" t="str">
        <f t="shared" si="11"/>
        <v/>
      </c>
      <c r="AO19" s="17" t="str">
        <f t="shared" si="12"/>
        <v/>
      </c>
      <c r="AP19" s="17"/>
      <c r="AQ19" s="17"/>
      <c r="AR19" s="17"/>
      <c r="AS19" s="17" t="str">
        <f t="shared" si="13"/>
        <v/>
      </c>
      <c r="AT19" s="17" t="str">
        <f t="shared" si="14"/>
        <v/>
      </c>
      <c r="AU19" s="17" t="str">
        <f t="shared" si="15"/>
        <v/>
      </c>
      <c r="AV19" s="17"/>
      <c r="AW19" s="17"/>
      <c r="AX19" s="17"/>
      <c r="AY19" s="17"/>
      <c r="AZ19" s="17"/>
      <c r="BA19" s="17"/>
      <c r="BB19" s="17"/>
      <c r="BC19" s="17"/>
      <c r="BD19" s="17"/>
    </row>
    <row r="20" spans="1:56" s="16" customFormat="1">
      <c r="A20" s="15">
        <v>38947</v>
      </c>
      <c r="B20" s="13"/>
      <c r="C20" s="13"/>
      <c r="D20" s="13"/>
      <c r="E20" s="17"/>
      <c r="F20" s="17">
        <v>350.76</v>
      </c>
      <c r="G20" s="17">
        <f t="shared" si="0"/>
        <v>2850.9522180408258</v>
      </c>
      <c r="H20" s="17">
        <f t="shared" si="1"/>
        <v>52.567628987527542</v>
      </c>
      <c r="I20" s="17">
        <f>$F$14+H20/9.81</f>
        <v>224.00657583970718</v>
      </c>
      <c r="J20" s="17"/>
      <c r="K20" s="17"/>
      <c r="L20" s="17">
        <v>360.92</v>
      </c>
      <c r="M20" s="17">
        <f t="shared" si="2"/>
        <v>2770.69710739222</v>
      </c>
      <c r="N20" s="17">
        <f t="shared" si="3"/>
        <v>6.5656350040419511</v>
      </c>
      <c r="O20" s="17">
        <f>$L$14+N20/9.81</f>
        <v>222.96727981692578</v>
      </c>
      <c r="P20" s="17"/>
      <c r="Q20" s="17"/>
      <c r="R20" s="17">
        <v>370.76</v>
      </c>
      <c r="S20" s="17">
        <f>1/(R20*10^(-6))</f>
        <v>2697.1625849606216</v>
      </c>
      <c r="T20" s="17">
        <f>IF(S20="","",$R$10*S20^2+$R$11*S20+$R$12)</f>
        <v>-8.2744944119440333E-2</v>
      </c>
      <c r="U20" s="17">
        <f>$R$14+T20/9.81</f>
        <v>226.55956524524774</v>
      </c>
      <c r="V20" s="17"/>
      <c r="W20" s="17"/>
      <c r="X20" s="17"/>
      <c r="Y20" s="17"/>
      <c r="Z20" s="17"/>
      <c r="AA20" s="17" t="str">
        <f t="shared" si="4"/>
        <v/>
      </c>
      <c r="AB20" s="17" t="str">
        <f t="shared" si="5"/>
        <v/>
      </c>
      <c r="AC20" s="17" t="str">
        <f t="shared" si="6"/>
        <v/>
      </c>
      <c r="AD20" s="17"/>
      <c r="AE20" s="17"/>
      <c r="AF20" s="17"/>
      <c r="AG20" s="17" t="str">
        <f t="shared" si="7"/>
        <v/>
      </c>
      <c r="AH20" s="17" t="str">
        <f t="shared" si="8"/>
        <v/>
      </c>
      <c r="AI20" s="17" t="str">
        <f t="shared" si="9"/>
        <v/>
      </c>
      <c r="AJ20" s="17"/>
      <c r="AK20" s="17"/>
      <c r="AL20" s="17"/>
      <c r="AM20" s="17" t="str">
        <f t="shared" si="10"/>
        <v/>
      </c>
      <c r="AN20" s="17" t="str">
        <f t="shared" si="11"/>
        <v/>
      </c>
      <c r="AO20" s="17" t="str">
        <f t="shared" si="12"/>
        <v/>
      </c>
      <c r="AP20" s="17"/>
      <c r="AQ20" s="17"/>
      <c r="AR20" s="17"/>
      <c r="AS20" s="17" t="str">
        <f t="shared" si="13"/>
        <v/>
      </c>
      <c r="AT20" s="17" t="str">
        <f t="shared" si="14"/>
        <v/>
      </c>
      <c r="AU20" s="17" t="str">
        <f t="shared" si="15"/>
        <v/>
      </c>
      <c r="AV20" s="17"/>
      <c r="AW20" s="17"/>
      <c r="AX20" s="17"/>
      <c r="AY20" s="17"/>
      <c r="AZ20" s="17"/>
      <c r="BA20" s="17"/>
      <c r="BB20" s="17"/>
      <c r="BC20" s="17"/>
      <c r="BD20" s="17"/>
    </row>
    <row r="21" spans="1:56" s="16" customFormat="1">
      <c r="A21" s="15">
        <v>38960</v>
      </c>
      <c r="B21" s="13"/>
      <c r="C21" s="13"/>
      <c r="D21" s="13"/>
      <c r="E21" s="17"/>
      <c r="F21" s="17">
        <v>350.75</v>
      </c>
      <c r="G21" s="17">
        <f t="shared" si="0"/>
        <v>2851.0334996436209</v>
      </c>
      <c r="H21" s="17">
        <f t="shared" si="1"/>
        <v>52.52078708743943</v>
      </c>
      <c r="I21" s="17">
        <f>$F$14+H21/9.81</f>
        <v>224.00180092634449</v>
      </c>
      <c r="J21" s="17"/>
      <c r="K21" s="17"/>
      <c r="L21" s="17">
        <v>360.8</v>
      </c>
      <c r="M21" s="17">
        <f t="shared" si="2"/>
        <v>2771.6186252771618</v>
      </c>
      <c r="N21" s="17">
        <f t="shared" si="3"/>
        <v>6.0599609146464672</v>
      </c>
      <c r="O21" s="17">
        <f>$L$14+N21/9.81</f>
        <v>222.91573301882227</v>
      </c>
      <c r="P21" s="17"/>
      <c r="Q21" s="17"/>
      <c r="R21" s="17">
        <v>370.56</v>
      </c>
      <c r="S21" s="17">
        <f>1/(R21*10^(-6))</f>
        <v>2698.6183074265978</v>
      </c>
      <c r="T21" s="17">
        <f>IF(S21="","",$R$10*S21^2+$R$11*S21+$R$12)</f>
        <v>-0.98123840386483607</v>
      </c>
      <c r="U21" s="17">
        <f>$R$14+T21/9.81</f>
        <v>226.4679756978731</v>
      </c>
      <c r="V21" s="17"/>
      <c r="W21" s="17"/>
      <c r="X21" s="17"/>
      <c r="Y21" s="17"/>
      <c r="Z21" s="17"/>
      <c r="AA21" s="17" t="str">
        <f t="shared" si="4"/>
        <v/>
      </c>
      <c r="AB21" s="17" t="str">
        <f t="shared" si="5"/>
        <v/>
      </c>
      <c r="AC21" s="17" t="str">
        <f t="shared" si="6"/>
        <v/>
      </c>
      <c r="AD21" s="17"/>
      <c r="AE21" s="17"/>
      <c r="AF21" s="17"/>
      <c r="AG21" s="17" t="str">
        <f t="shared" si="7"/>
        <v/>
      </c>
      <c r="AH21" s="17" t="str">
        <f t="shared" si="8"/>
        <v/>
      </c>
      <c r="AI21" s="17" t="str">
        <f t="shared" si="9"/>
        <v/>
      </c>
      <c r="AJ21" s="17"/>
      <c r="AK21" s="17"/>
      <c r="AL21" s="17"/>
      <c r="AM21" s="17" t="str">
        <f t="shared" si="10"/>
        <v/>
      </c>
      <c r="AN21" s="17" t="str">
        <f t="shared" si="11"/>
        <v/>
      </c>
      <c r="AO21" s="17" t="str">
        <f t="shared" si="12"/>
        <v/>
      </c>
      <c r="AP21" s="17"/>
      <c r="AQ21" s="17"/>
      <c r="AR21" s="17"/>
      <c r="AS21" s="17" t="str">
        <f t="shared" si="13"/>
        <v/>
      </c>
      <c r="AT21" s="17" t="str">
        <f t="shared" si="14"/>
        <v/>
      </c>
      <c r="AU21" s="17" t="str">
        <f t="shared" si="15"/>
        <v/>
      </c>
      <c r="AV21" s="17"/>
      <c r="AW21" s="17"/>
      <c r="AX21" s="17"/>
      <c r="AY21" s="17"/>
      <c r="AZ21" s="17"/>
      <c r="BA21" s="17"/>
      <c r="BB21" s="17"/>
      <c r="BC21" s="17"/>
      <c r="BD21" s="17"/>
    </row>
    <row r="22" spans="1:56" s="16" customFormat="1">
      <c r="A22" s="15">
        <v>38972</v>
      </c>
      <c r="B22" s="13">
        <v>5.79</v>
      </c>
      <c r="C22" s="14">
        <f>$C$5-B22</f>
        <v>224.102</v>
      </c>
      <c r="D22" s="14"/>
      <c r="E22" s="17"/>
      <c r="F22" s="17"/>
      <c r="G22" s="17" t="str">
        <f t="shared" si="0"/>
        <v/>
      </c>
      <c r="H22" s="17" t="str">
        <f t="shared" si="1"/>
        <v/>
      </c>
      <c r="I22" s="17"/>
      <c r="J22" s="17"/>
      <c r="K22" s="17"/>
      <c r="L22" s="17"/>
      <c r="M22" s="17" t="str">
        <f t="shared" si="2"/>
        <v/>
      </c>
      <c r="N22" s="17" t="str">
        <f t="shared" si="3"/>
        <v/>
      </c>
      <c r="O22" s="17"/>
      <c r="P22" s="17"/>
      <c r="Q22" s="17"/>
      <c r="R22" s="17"/>
      <c r="S22" s="17"/>
      <c r="T22" s="17"/>
      <c r="U22" s="17"/>
      <c r="V22" s="17"/>
      <c r="W22" s="17"/>
      <c r="X22" s="17" t="str">
        <f>IF(W22="","",$X$5-W22)</f>
        <v/>
      </c>
      <c r="Y22" s="17"/>
      <c r="Z22" s="17"/>
      <c r="AA22" s="17" t="str">
        <f t="shared" si="4"/>
        <v/>
      </c>
      <c r="AB22" s="17" t="str">
        <f t="shared" si="5"/>
        <v/>
      </c>
      <c r="AC22" s="17" t="str">
        <f t="shared" si="6"/>
        <v/>
      </c>
      <c r="AD22" s="17"/>
      <c r="AE22" s="17"/>
      <c r="AF22" s="17"/>
      <c r="AG22" s="17" t="str">
        <f t="shared" si="7"/>
        <v/>
      </c>
      <c r="AH22" s="17" t="str">
        <f t="shared" si="8"/>
        <v/>
      </c>
      <c r="AI22" s="17" t="str">
        <f t="shared" si="9"/>
        <v/>
      </c>
      <c r="AJ22" s="17"/>
      <c r="AK22" s="17"/>
      <c r="AL22" s="17"/>
      <c r="AM22" s="17" t="str">
        <f t="shared" si="10"/>
        <v/>
      </c>
      <c r="AN22" s="17" t="str">
        <f t="shared" si="11"/>
        <v/>
      </c>
      <c r="AO22" s="17" t="str">
        <f t="shared" si="12"/>
        <v/>
      </c>
      <c r="AP22" s="17"/>
      <c r="AQ22" s="17"/>
      <c r="AR22" s="17"/>
      <c r="AS22" s="17" t="str">
        <f t="shared" si="13"/>
        <v/>
      </c>
      <c r="AT22" s="17" t="str">
        <f t="shared" si="14"/>
        <v/>
      </c>
      <c r="AU22" s="17" t="str">
        <f t="shared" si="15"/>
        <v/>
      </c>
      <c r="AV22" s="17"/>
      <c r="AW22" s="17"/>
      <c r="AX22" s="17"/>
      <c r="AY22" s="17"/>
      <c r="AZ22" s="17"/>
      <c r="BA22" s="17"/>
      <c r="BB22" s="17"/>
      <c r="BC22" s="17"/>
      <c r="BD22" s="17"/>
    </row>
    <row r="23" spans="1:56" s="16" customFormat="1">
      <c r="A23" s="15">
        <v>38978</v>
      </c>
      <c r="B23" s="13"/>
      <c r="C23" s="14"/>
      <c r="D23" s="14"/>
      <c r="E23" s="17"/>
      <c r="F23" s="17">
        <v>350.71</v>
      </c>
      <c r="G23" s="17">
        <f t="shared" si="0"/>
        <v>2851.3586724074025</v>
      </c>
      <c r="H23" s="17">
        <f t="shared" si="1"/>
        <v>52.333379453274233</v>
      </c>
      <c r="I23" s="17">
        <f t="shared" ref="I23:I54" si="16">$F$14+H23/9.81</f>
        <v>223.98269719197495</v>
      </c>
      <c r="J23" s="17"/>
      <c r="K23" s="17"/>
      <c r="L23" s="17">
        <v>360.9</v>
      </c>
      <c r="M23" s="17">
        <f t="shared" si="2"/>
        <v>2770.8506511499036</v>
      </c>
      <c r="N23" s="17">
        <f t="shared" si="3"/>
        <v>6.4813913585848013</v>
      </c>
      <c r="O23" s="17">
        <f t="shared" ref="O23:O54" si="17">$L$14+N23/9.81</f>
        <v>222.95869228935626</v>
      </c>
      <c r="P23" s="17"/>
      <c r="Q23" s="17"/>
      <c r="R23" s="17">
        <v>370.48</v>
      </c>
      <c r="S23" s="17">
        <f t="shared" ref="S23:S95" si="18">1/(R23*10^(-6))</f>
        <v>2699.201036493198</v>
      </c>
      <c r="T23" s="17">
        <f t="shared" ref="T23:T95" si="19">IF(S23="","",$R$10*S23^2+$R$11*S23+$R$12)</f>
        <v>-1.3409651265790217</v>
      </c>
      <c r="U23" s="17">
        <f t="shared" ref="U23:U95" si="20">$R$14+T23/9.81</f>
        <v>226.43130630717846</v>
      </c>
      <c r="V23" s="17"/>
      <c r="W23" s="17"/>
      <c r="X23" s="17" t="str">
        <f t="shared" ref="X23:X86" si="21">IF(W23="","",$X$5-W23)</f>
        <v/>
      </c>
      <c r="Y23" s="17"/>
      <c r="Z23" s="17"/>
      <c r="AA23" s="17" t="str">
        <f t="shared" si="4"/>
        <v/>
      </c>
      <c r="AB23" s="17" t="str">
        <f t="shared" si="5"/>
        <v/>
      </c>
      <c r="AC23" s="17" t="str">
        <f t="shared" si="6"/>
        <v/>
      </c>
      <c r="AD23" s="17"/>
      <c r="AE23" s="17"/>
      <c r="AF23" s="17"/>
      <c r="AG23" s="17" t="str">
        <f t="shared" si="7"/>
        <v/>
      </c>
      <c r="AH23" s="17" t="str">
        <f t="shared" si="8"/>
        <v/>
      </c>
      <c r="AI23" s="17" t="str">
        <f t="shared" si="9"/>
        <v/>
      </c>
      <c r="AJ23" s="17"/>
      <c r="AK23" s="17"/>
      <c r="AL23" s="17"/>
      <c r="AM23" s="17" t="str">
        <f t="shared" si="10"/>
        <v/>
      </c>
      <c r="AN23" s="17" t="str">
        <f t="shared" si="11"/>
        <v/>
      </c>
      <c r="AO23" s="17" t="str">
        <f t="shared" si="12"/>
        <v/>
      </c>
      <c r="AP23" s="17"/>
      <c r="AQ23" s="17"/>
      <c r="AR23" s="17"/>
      <c r="AS23" s="17" t="str">
        <f t="shared" si="13"/>
        <v/>
      </c>
      <c r="AT23" s="17" t="str">
        <f t="shared" si="14"/>
        <v/>
      </c>
      <c r="AU23" s="17" t="str">
        <f t="shared" si="15"/>
        <v/>
      </c>
      <c r="AV23" s="17"/>
      <c r="AW23" s="17"/>
      <c r="AX23" s="17"/>
      <c r="AY23" s="17"/>
      <c r="AZ23" s="17"/>
      <c r="BA23" s="17"/>
      <c r="BB23" s="17"/>
      <c r="BC23" s="17"/>
      <c r="BD23" s="17"/>
    </row>
    <row r="24" spans="1:56" s="16" customFormat="1">
      <c r="A24" s="15">
        <v>38987</v>
      </c>
      <c r="B24" s="13">
        <v>5.87</v>
      </c>
      <c r="C24" s="14">
        <f t="shared" ref="C24:C95" si="22">$C$5-B24</f>
        <v>224.02199999999999</v>
      </c>
      <c r="D24" s="14"/>
      <c r="E24" s="17"/>
      <c r="F24" s="17">
        <v>350.8</v>
      </c>
      <c r="G24" s="17">
        <f t="shared" si="0"/>
        <v>2850.6271379703535</v>
      </c>
      <c r="H24" s="17">
        <f t="shared" si="1"/>
        <v>52.754956567753766</v>
      </c>
      <c r="I24" s="17">
        <f t="shared" si="16"/>
        <v>224.02567141363443</v>
      </c>
      <c r="J24" s="17"/>
      <c r="K24" s="17"/>
      <c r="L24" s="17">
        <v>361.04</v>
      </c>
      <c r="M24" s="17">
        <f t="shared" si="2"/>
        <v>2769.7762020828714</v>
      </c>
      <c r="N24" s="17">
        <f t="shared" si="3"/>
        <v>7.0708000380418525</v>
      </c>
      <c r="O24" s="17">
        <f t="shared" si="17"/>
        <v>223.01877472355167</v>
      </c>
      <c r="P24" s="17"/>
      <c r="Q24" s="17"/>
      <c r="R24" s="17">
        <v>370.61</v>
      </c>
      <c r="S24" s="17">
        <f t="shared" si="18"/>
        <v>2698.2542295135049</v>
      </c>
      <c r="T24" s="17">
        <f t="shared" si="19"/>
        <v>-0.75650481469119768</v>
      </c>
      <c r="U24" s="17">
        <f t="shared" si="20"/>
        <v>226.49088432062268</v>
      </c>
      <c r="V24" s="17"/>
      <c r="W24" s="17"/>
      <c r="X24" s="17" t="str">
        <f t="shared" si="21"/>
        <v/>
      </c>
      <c r="Y24" s="17"/>
      <c r="Z24" s="17"/>
      <c r="AA24" s="17" t="str">
        <f t="shared" si="4"/>
        <v/>
      </c>
      <c r="AB24" s="17" t="str">
        <f t="shared" si="5"/>
        <v/>
      </c>
      <c r="AC24" s="17" t="str">
        <f t="shared" si="6"/>
        <v/>
      </c>
      <c r="AD24" s="17"/>
      <c r="AE24" s="17"/>
      <c r="AF24" s="17"/>
      <c r="AG24" s="17" t="str">
        <f t="shared" si="7"/>
        <v/>
      </c>
      <c r="AH24" s="17" t="str">
        <f t="shared" si="8"/>
        <v/>
      </c>
      <c r="AI24" s="17" t="str">
        <f t="shared" si="9"/>
        <v/>
      </c>
      <c r="AJ24" s="17"/>
      <c r="AK24" s="17"/>
      <c r="AL24" s="17"/>
      <c r="AM24" s="17" t="str">
        <f t="shared" si="10"/>
        <v/>
      </c>
      <c r="AN24" s="17" t="str">
        <f t="shared" si="11"/>
        <v/>
      </c>
      <c r="AO24" s="17" t="str">
        <f t="shared" si="12"/>
        <v/>
      </c>
      <c r="AP24" s="17"/>
      <c r="AQ24" s="17"/>
      <c r="AR24" s="17"/>
      <c r="AS24" s="17" t="str">
        <f t="shared" si="13"/>
        <v/>
      </c>
      <c r="AT24" s="17" t="str">
        <f t="shared" si="14"/>
        <v/>
      </c>
      <c r="AU24" s="17" t="str">
        <f t="shared" si="15"/>
        <v/>
      </c>
      <c r="AV24" s="17"/>
      <c r="AW24" s="17"/>
      <c r="AX24" s="17"/>
      <c r="AY24" s="17"/>
      <c r="AZ24" s="17"/>
      <c r="BA24" s="17"/>
      <c r="BB24" s="17"/>
      <c r="BC24" s="17"/>
      <c r="BD24" s="17"/>
    </row>
    <row r="25" spans="1:56" s="16" customFormat="1">
      <c r="A25" s="15">
        <v>39003</v>
      </c>
      <c r="B25" s="13">
        <v>5.75</v>
      </c>
      <c r="C25" s="14">
        <f t="shared" si="22"/>
        <v>224.142</v>
      </c>
      <c r="D25" s="14"/>
      <c r="E25" s="17"/>
      <c r="F25" s="17">
        <v>350.73</v>
      </c>
      <c r="G25" s="17">
        <f t="shared" si="0"/>
        <v>2851.1960767541982</v>
      </c>
      <c r="H25" s="17">
        <f t="shared" si="1"/>
        <v>52.427091278032549</v>
      </c>
      <c r="I25" s="17">
        <f t="shared" si="16"/>
        <v>223.99224987543656</v>
      </c>
      <c r="J25" s="17"/>
      <c r="K25" s="17"/>
      <c r="L25" s="17">
        <v>360.92</v>
      </c>
      <c r="M25" s="17">
        <f t="shared" si="2"/>
        <v>2770.69710739222</v>
      </c>
      <c r="N25" s="17">
        <f t="shared" si="3"/>
        <v>6.5656350040419511</v>
      </c>
      <c r="O25" s="17">
        <f t="shared" si="17"/>
        <v>222.96727981692578</v>
      </c>
      <c r="P25" s="17"/>
      <c r="Q25" s="17"/>
      <c r="R25" s="17">
        <v>370.34</v>
      </c>
      <c r="S25" s="17">
        <f t="shared" si="18"/>
        <v>2700.221418156289</v>
      </c>
      <c r="T25" s="17">
        <f t="shared" si="19"/>
        <v>-1.9709403357985593</v>
      </c>
      <c r="U25" s="17">
        <f t="shared" si="20"/>
        <v>226.36708865078504</v>
      </c>
      <c r="V25" s="17"/>
      <c r="W25" s="17"/>
      <c r="X25" s="17" t="str">
        <f t="shared" si="21"/>
        <v/>
      </c>
      <c r="Y25" s="17"/>
      <c r="Z25" s="17"/>
      <c r="AA25" s="17" t="str">
        <f t="shared" si="4"/>
        <v/>
      </c>
      <c r="AB25" s="17" t="str">
        <f t="shared" si="5"/>
        <v/>
      </c>
      <c r="AC25" s="17" t="str">
        <f t="shared" si="6"/>
        <v/>
      </c>
      <c r="AD25" s="17"/>
      <c r="AE25" s="17"/>
      <c r="AF25" s="17"/>
      <c r="AG25" s="17" t="str">
        <f t="shared" si="7"/>
        <v/>
      </c>
      <c r="AH25" s="17" t="str">
        <f t="shared" si="8"/>
        <v/>
      </c>
      <c r="AI25" s="17" t="str">
        <f t="shared" si="9"/>
        <v/>
      </c>
      <c r="AJ25" s="17"/>
      <c r="AK25" s="17"/>
      <c r="AL25" s="17"/>
      <c r="AM25" s="17" t="str">
        <f t="shared" si="10"/>
        <v/>
      </c>
      <c r="AN25" s="17" t="str">
        <f t="shared" si="11"/>
        <v/>
      </c>
      <c r="AO25" s="17" t="str">
        <f t="shared" si="12"/>
        <v/>
      </c>
      <c r="AP25" s="17"/>
      <c r="AQ25" s="17"/>
      <c r="AR25" s="17"/>
      <c r="AS25" s="17" t="str">
        <f t="shared" si="13"/>
        <v/>
      </c>
      <c r="AT25" s="17" t="str">
        <f t="shared" si="14"/>
        <v/>
      </c>
      <c r="AU25" s="17" t="str">
        <f t="shared" si="15"/>
        <v/>
      </c>
      <c r="AV25" s="17"/>
      <c r="AW25" s="17"/>
      <c r="AX25" s="17"/>
      <c r="AY25" s="17"/>
      <c r="AZ25" s="17"/>
      <c r="BA25" s="17"/>
      <c r="BB25" s="17"/>
      <c r="BC25" s="17"/>
      <c r="BD25" s="17"/>
    </row>
    <row r="26" spans="1:56" s="16" customFormat="1">
      <c r="A26" s="15">
        <v>39007</v>
      </c>
      <c r="B26" s="13">
        <v>5.77</v>
      </c>
      <c r="C26" s="14">
        <f t="shared" si="22"/>
        <v>224.12199999999999</v>
      </c>
      <c r="D26" s="14"/>
      <c r="E26" s="17"/>
      <c r="F26" s="17">
        <v>350.72</v>
      </c>
      <c r="G26" s="17">
        <f t="shared" si="0"/>
        <v>2851.2773722627735</v>
      </c>
      <c r="H26" s="17">
        <f t="shared" si="1"/>
        <v>52.380237367800646</v>
      </c>
      <c r="I26" s="17">
        <f t="shared" si="16"/>
        <v>223.98747373779824</v>
      </c>
      <c r="J26" s="17"/>
      <c r="K26" s="17"/>
      <c r="L26" s="17">
        <v>360.94</v>
      </c>
      <c r="M26" s="17">
        <f t="shared" si="2"/>
        <v>2770.5435806505238</v>
      </c>
      <c r="N26" s="17">
        <f t="shared" si="3"/>
        <v>6.6498645090737227</v>
      </c>
      <c r="O26" s="17">
        <f t="shared" si="17"/>
        <v>222.97586590306562</v>
      </c>
      <c r="P26" s="17"/>
      <c r="Q26" s="17"/>
      <c r="R26" s="17">
        <v>370.35</v>
      </c>
      <c r="S26" s="17">
        <f t="shared" si="18"/>
        <v>2700.1485081679489</v>
      </c>
      <c r="T26" s="17">
        <f t="shared" si="19"/>
        <v>-1.9259229549238626</v>
      </c>
      <c r="U26" s="17">
        <f t="shared" si="20"/>
        <v>226.37167757849909</v>
      </c>
      <c r="V26" s="17"/>
      <c r="W26" s="17"/>
      <c r="X26" s="17" t="str">
        <f t="shared" si="21"/>
        <v/>
      </c>
      <c r="Y26" s="17"/>
      <c r="Z26" s="17"/>
      <c r="AA26" s="17" t="str">
        <f t="shared" si="4"/>
        <v/>
      </c>
      <c r="AB26" s="17" t="str">
        <f t="shared" si="5"/>
        <v/>
      </c>
      <c r="AC26" s="17" t="str">
        <f t="shared" si="6"/>
        <v/>
      </c>
      <c r="AD26" s="17"/>
      <c r="AE26" s="17"/>
      <c r="AF26" s="17"/>
      <c r="AG26" s="17" t="str">
        <f t="shared" si="7"/>
        <v/>
      </c>
      <c r="AH26" s="17" t="str">
        <f t="shared" si="8"/>
        <v/>
      </c>
      <c r="AI26" s="17" t="str">
        <f t="shared" si="9"/>
        <v/>
      </c>
      <c r="AJ26" s="17"/>
      <c r="AK26" s="17"/>
      <c r="AL26" s="17"/>
      <c r="AM26" s="17" t="str">
        <f t="shared" si="10"/>
        <v/>
      </c>
      <c r="AN26" s="17" t="str">
        <f t="shared" si="11"/>
        <v/>
      </c>
      <c r="AO26" s="17" t="str">
        <f t="shared" si="12"/>
        <v/>
      </c>
      <c r="AP26" s="17"/>
      <c r="AQ26" s="17"/>
      <c r="AR26" s="17"/>
      <c r="AS26" s="17" t="str">
        <f t="shared" si="13"/>
        <v/>
      </c>
      <c r="AT26" s="17" t="str">
        <f t="shared" si="14"/>
        <v/>
      </c>
      <c r="AU26" s="17" t="str">
        <f t="shared" si="15"/>
        <v/>
      </c>
      <c r="AV26" s="17"/>
      <c r="AW26" s="17"/>
      <c r="AX26" s="17"/>
      <c r="AY26" s="17"/>
      <c r="AZ26" s="17"/>
      <c r="BA26" s="17"/>
      <c r="BB26" s="17"/>
      <c r="BC26" s="17"/>
      <c r="BD26" s="17"/>
    </row>
    <row r="27" spans="1:56" s="16" customFormat="1">
      <c r="A27" s="15">
        <v>39009</v>
      </c>
      <c r="B27" s="13">
        <v>5.92</v>
      </c>
      <c r="C27" s="14">
        <f t="shared" si="22"/>
        <v>223.97200000000001</v>
      </c>
      <c r="D27" s="14"/>
      <c r="E27" s="17"/>
      <c r="F27" s="17">
        <v>350.67</v>
      </c>
      <c r="G27" s="17">
        <f t="shared" si="0"/>
        <v>2851.6839193543788</v>
      </c>
      <c r="H27" s="17">
        <f t="shared" si="1"/>
        <v>52.145907743097837</v>
      </c>
      <c r="I27" s="17">
        <f t="shared" si="16"/>
        <v>223.96358692590192</v>
      </c>
      <c r="J27" s="17"/>
      <c r="K27" s="17"/>
      <c r="L27" s="17">
        <v>360.91</v>
      </c>
      <c r="M27" s="17">
        <f t="shared" si="2"/>
        <v>2770.7738771438862</v>
      </c>
      <c r="N27" s="17">
        <f t="shared" si="3"/>
        <v>6.5235149490636104</v>
      </c>
      <c r="O27" s="17">
        <f t="shared" si="17"/>
        <v>222.96298623333982</v>
      </c>
      <c r="P27" s="17"/>
      <c r="Q27" s="17"/>
      <c r="R27" s="17">
        <v>370.45</v>
      </c>
      <c r="S27" s="17">
        <f t="shared" si="18"/>
        <v>2699.4196247806722</v>
      </c>
      <c r="T27" s="17">
        <f t="shared" si="19"/>
        <v>-1.4759112139790886</v>
      </c>
      <c r="U27" s="17">
        <f t="shared" si="20"/>
        <v>226.41755033496645</v>
      </c>
      <c r="V27" s="17"/>
      <c r="W27" s="17"/>
      <c r="X27" s="17" t="str">
        <f t="shared" si="21"/>
        <v/>
      </c>
      <c r="Y27" s="17"/>
      <c r="Z27" s="17"/>
      <c r="AA27" s="17" t="str">
        <f t="shared" si="4"/>
        <v/>
      </c>
      <c r="AB27" s="17" t="str">
        <f t="shared" si="5"/>
        <v/>
      </c>
      <c r="AC27" s="17" t="str">
        <f t="shared" si="6"/>
        <v/>
      </c>
      <c r="AD27" s="17"/>
      <c r="AE27" s="17"/>
      <c r="AF27" s="17"/>
      <c r="AG27" s="17" t="str">
        <f t="shared" si="7"/>
        <v/>
      </c>
      <c r="AH27" s="17" t="str">
        <f t="shared" si="8"/>
        <v/>
      </c>
      <c r="AI27" s="17" t="str">
        <f t="shared" si="9"/>
        <v/>
      </c>
      <c r="AJ27" s="17"/>
      <c r="AK27" s="17"/>
      <c r="AL27" s="17"/>
      <c r="AM27" s="17" t="str">
        <f t="shared" si="10"/>
        <v/>
      </c>
      <c r="AN27" s="17" t="str">
        <f t="shared" si="11"/>
        <v/>
      </c>
      <c r="AO27" s="17" t="str">
        <f t="shared" si="12"/>
        <v/>
      </c>
      <c r="AP27" s="17"/>
      <c r="AQ27" s="17"/>
      <c r="AR27" s="17"/>
      <c r="AS27" s="17" t="str">
        <f t="shared" si="13"/>
        <v/>
      </c>
      <c r="AT27" s="17" t="str">
        <f t="shared" si="14"/>
        <v/>
      </c>
      <c r="AU27" s="17" t="str">
        <f t="shared" si="15"/>
        <v/>
      </c>
      <c r="AV27" s="17"/>
      <c r="AW27" s="17"/>
      <c r="AX27" s="17"/>
      <c r="AY27" s="17"/>
      <c r="AZ27" s="17"/>
      <c r="BA27" s="17"/>
      <c r="BB27" s="17"/>
      <c r="BC27" s="17"/>
      <c r="BD27" s="17"/>
    </row>
    <row r="28" spans="1:56" s="16" customFormat="1">
      <c r="A28" s="15">
        <v>39013</v>
      </c>
      <c r="B28" s="13">
        <v>6.12</v>
      </c>
      <c r="C28" s="13">
        <f t="shared" si="22"/>
        <v>223.77199999999999</v>
      </c>
      <c r="D28" s="13"/>
      <c r="E28" s="17"/>
      <c r="F28" s="17">
        <v>350.36</v>
      </c>
      <c r="G28" s="17">
        <f t="shared" si="0"/>
        <v>2854.2071012672682</v>
      </c>
      <c r="H28" s="17">
        <f t="shared" si="1"/>
        <v>50.690826188126493</v>
      </c>
      <c r="I28" s="17">
        <f t="shared" si="16"/>
        <v>223.81526056963571</v>
      </c>
      <c r="J28" s="17"/>
      <c r="K28" s="17"/>
      <c r="L28" s="17">
        <v>360.8</v>
      </c>
      <c r="M28" s="17">
        <f t="shared" si="2"/>
        <v>2771.6186252771618</v>
      </c>
      <c r="N28" s="17">
        <f t="shared" si="3"/>
        <v>6.0599609146464672</v>
      </c>
      <c r="O28" s="17">
        <f t="shared" si="17"/>
        <v>222.91573301882227</v>
      </c>
      <c r="P28" s="17"/>
      <c r="Q28" s="17"/>
      <c r="R28" s="17">
        <v>370.66</v>
      </c>
      <c r="S28" s="17">
        <f t="shared" si="18"/>
        <v>2697.8902498246371</v>
      </c>
      <c r="T28" s="17">
        <f t="shared" si="19"/>
        <v>-0.53184473163992152</v>
      </c>
      <c r="U28" s="17">
        <f t="shared" si="20"/>
        <v>226.51378545039347</v>
      </c>
      <c r="V28" s="17"/>
      <c r="W28" s="17"/>
      <c r="X28" s="17" t="str">
        <f t="shared" si="21"/>
        <v/>
      </c>
      <c r="Y28" s="17"/>
      <c r="Z28" s="17"/>
      <c r="AA28" s="17" t="str">
        <f t="shared" si="4"/>
        <v/>
      </c>
      <c r="AB28" s="17" t="str">
        <f t="shared" si="5"/>
        <v/>
      </c>
      <c r="AC28" s="17" t="str">
        <f t="shared" si="6"/>
        <v/>
      </c>
      <c r="AD28" s="17"/>
      <c r="AE28" s="17"/>
      <c r="AF28" s="17"/>
      <c r="AG28" s="17" t="str">
        <f t="shared" si="7"/>
        <v/>
      </c>
      <c r="AH28" s="17" t="str">
        <f t="shared" si="8"/>
        <v/>
      </c>
      <c r="AI28" s="17" t="str">
        <f t="shared" si="9"/>
        <v/>
      </c>
      <c r="AJ28" s="17"/>
      <c r="AK28" s="17"/>
      <c r="AL28" s="17"/>
      <c r="AM28" s="17" t="str">
        <f t="shared" si="10"/>
        <v/>
      </c>
      <c r="AN28" s="17" t="str">
        <f t="shared" si="11"/>
        <v/>
      </c>
      <c r="AO28" s="17" t="str">
        <f t="shared" si="12"/>
        <v/>
      </c>
      <c r="AP28" s="17"/>
      <c r="AQ28" s="17"/>
      <c r="AR28" s="17"/>
      <c r="AS28" s="17" t="str">
        <f t="shared" si="13"/>
        <v/>
      </c>
      <c r="AT28" s="17" t="str">
        <f t="shared" si="14"/>
        <v/>
      </c>
      <c r="AU28" s="17" t="str">
        <f t="shared" si="15"/>
        <v/>
      </c>
      <c r="AV28" s="17"/>
      <c r="AW28" s="17"/>
      <c r="AX28" s="17"/>
      <c r="AY28" s="17"/>
      <c r="AZ28" s="17"/>
      <c r="BA28" s="17"/>
      <c r="BB28" s="17"/>
      <c r="BC28" s="17"/>
      <c r="BD28" s="17"/>
    </row>
    <row r="29" spans="1:56" s="16" customFormat="1">
      <c r="A29" s="15">
        <v>39017</v>
      </c>
      <c r="B29" s="13">
        <v>6.32</v>
      </c>
      <c r="C29" s="13">
        <f t="shared" si="22"/>
        <v>223.572</v>
      </c>
      <c r="D29" s="13"/>
      <c r="E29" s="17"/>
      <c r="F29" s="17">
        <v>349.73</v>
      </c>
      <c r="G29" s="17">
        <f t="shared" si="0"/>
        <v>2859.3486403797215</v>
      </c>
      <c r="H29" s="17">
        <f t="shared" si="1"/>
        <v>47.721804924163962</v>
      </c>
      <c r="I29" s="17">
        <f t="shared" si="16"/>
        <v>223.51260804527664</v>
      </c>
      <c r="J29" s="17"/>
      <c r="K29" s="17"/>
      <c r="L29" s="17">
        <v>360.25</v>
      </c>
      <c r="M29" s="17">
        <f t="shared" si="2"/>
        <v>2775.8501040943788</v>
      </c>
      <c r="N29" s="17">
        <f t="shared" si="3"/>
        <v>3.7357554246823383</v>
      </c>
      <c r="O29" s="17">
        <f t="shared" si="17"/>
        <v>222.67881095052826</v>
      </c>
      <c r="P29" s="17"/>
      <c r="Q29" s="17"/>
      <c r="R29" s="17">
        <v>370.41</v>
      </c>
      <c r="S29" s="17">
        <f t="shared" si="18"/>
        <v>2699.7111309089928</v>
      </c>
      <c r="T29" s="17">
        <f t="shared" si="19"/>
        <v>-1.6558805579634281</v>
      </c>
      <c r="U29" s="17">
        <f t="shared" si="20"/>
        <v>226.39920483608932</v>
      </c>
      <c r="V29" s="17"/>
      <c r="W29" s="17"/>
      <c r="X29" s="17" t="str">
        <f t="shared" si="21"/>
        <v/>
      </c>
      <c r="Y29" s="17"/>
      <c r="Z29" s="17"/>
      <c r="AA29" s="17" t="str">
        <f t="shared" si="4"/>
        <v/>
      </c>
      <c r="AB29" s="17" t="str">
        <f t="shared" si="5"/>
        <v/>
      </c>
      <c r="AC29" s="17" t="str">
        <f t="shared" si="6"/>
        <v/>
      </c>
      <c r="AD29" s="17"/>
      <c r="AE29" s="17"/>
      <c r="AF29" s="17"/>
      <c r="AG29" s="17" t="str">
        <f t="shared" si="7"/>
        <v/>
      </c>
      <c r="AH29" s="17" t="str">
        <f t="shared" si="8"/>
        <v/>
      </c>
      <c r="AI29" s="17" t="str">
        <f t="shared" si="9"/>
        <v/>
      </c>
      <c r="AJ29" s="17"/>
      <c r="AK29" s="17"/>
      <c r="AL29" s="17"/>
      <c r="AM29" s="17" t="str">
        <f t="shared" si="10"/>
        <v/>
      </c>
      <c r="AN29" s="17" t="str">
        <f t="shared" si="11"/>
        <v/>
      </c>
      <c r="AO29" s="17" t="str">
        <f t="shared" si="12"/>
        <v/>
      </c>
      <c r="AP29" s="17"/>
      <c r="AQ29" s="17"/>
      <c r="AR29" s="17"/>
      <c r="AS29" s="17" t="str">
        <f t="shared" si="13"/>
        <v/>
      </c>
      <c r="AT29" s="17" t="str">
        <f t="shared" si="14"/>
        <v/>
      </c>
      <c r="AU29" s="17" t="str">
        <f t="shared" si="15"/>
        <v/>
      </c>
      <c r="AV29" s="17"/>
      <c r="AW29" s="17"/>
      <c r="AX29" s="17"/>
      <c r="AY29" s="17"/>
      <c r="AZ29" s="17"/>
      <c r="BA29" s="17"/>
      <c r="BB29" s="17"/>
      <c r="BC29" s="17"/>
      <c r="BD29" s="17"/>
    </row>
    <row r="30" spans="1:56" s="16" customFormat="1">
      <c r="A30" s="15">
        <v>39024</v>
      </c>
      <c r="B30" s="13">
        <v>6.78</v>
      </c>
      <c r="C30" s="13">
        <f t="shared" si="22"/>
        <v>223.11199999999999</v>
      </c>
      <c r="D30" s="13"/>
      <c r="E30" s="17"/>
      <c r="F30" s="17">
        <v>349.21</v>
      </c>
      <c r="G30" s="17">
        <f t="shared" si="0"/>
        <v>2863.60642593282</v>
      </c>
      <c r="H30" s="17">
        <f t="shared" si="1"/>
        <v>45.259080296185743</v>
      </c>
      <c r="I30" s="17">
        <f t="shared" si="16"/>
        <v>223.26156577942768</v>
      </c>
      <c r="J30" s="17"/>
      <c r="K30" s="17"/>
      <c r="L30" s="17">
        <v>360.12</v>
      </c>
      <c r="M30" s="17">
        <f t="shared" si="2"/>
        <v>2776.8521603909808</v>
      </c>
      <c r="N30" s="17">
        <f t="shared" si="3"/>
        <v>3.184825987324075</v>
      </c>
      <c r="O30" s="17">
        <f t="shared" si="17"/>
        <v>222.62265096710746</v>
      </c>
      <c r="P30" s="17"/>
      <c r="Q30" s="17"/>
      <c r="R30" s="17">
        <v>370.75</v>
      </c>
      <c r="S30" s="17">
        <f t="shared" si="18"/>
        <v>2697.2353337828727</v>
      </c>
      <c r="T30" s="17">
        <f t="shared" si="19"/>
        <v>-0.12764170602417835</v>
      </c>
      <c r="U30" s="17">
        <f t="shared" si="20"/>
        <v>226.55498861304542</v>
      </c>
      <c r="V30" s="17"/>
      <c r="W30" s="17"/>
      <c r="X30" s="17" t="str">
        <f t="shared" si="21"/>
        <v/>
      </c>
      <c r="Y30" s="17"/>
      <c r="Z30" s="17"/>
      <c r="AA30" s="17" t="str">
        <f t="shared" si="4"/>
        <v/>
      </c>
      <c r="AB30" s="17" t="str">
        <f t="shared" si="5"/>
        <v/>
      </c>
      <c r="AC30" s="17" t="str">
        <f t="shared" si="6"/>
        <v/>
      </c>
      <c r="AD30" s="17"/>
      <c r="AE30" s="17"/>
      <c r="AF30" s="17"/>
      <c r="AG30" s="17" t="str">
        <f t="shared" si="7"/>
        <v/>
      </c>
      <c r="AH30" s="17" t="str">
        <f t="shared" si="8"/>
        <v/>
      </c>
      <c r="AI30" s="17" t="str">
        <f t="shared" si="9"/>
        <v/>
      </c>
      <c r="AJ30" s="17"/>
      <c r="AK30" s="17"/>
      <c r="AL30" s="17"/>
      <c r="AM30" s="17" t="str">
        <f t="shared" si="10"/>
        <v/>
      </c>
      <c r="AN30" s="17" t="str">
        <f t="shared" si="11"/>
        <v/>
      </c>
      <c r="AO30" s="17" t="str">
        <f t="shared" si="12"/>
        <v/>
      </c>
      <c r="AP30" s="17"/>
      <c r="AQ30" s="17"/>
      <c r="AR30" s="17"/>
      <c r="AS30" s="17" t="str">
        <f t="shared" si="13"/>
        <v/>
      </c>
      <c r="AT30" s="17" t="str">
        <f t="shared" si="14"/>
        <v/>
      </c>
      <c r="AU30" s="17" t="str">
        <f t="shared" si="15"/>
        <v/>
      </c>
      <c r="AV30" s="17"/>
      <c r="AW30" s="17"/>
      <c r="AX30" s="17"/>
      <c r="AY30" s="17"/>
      <c r="AZ30" s="17"/>
      <c r="BA30" s="17"/>
      <c r="BB30" s="17"/>
      <c r="BC30" s="17"/>
      <c r="BD30" s="17"/>
    </row>
    <row r="31" spans="1:56" s="16" customFormat="1">
      <c r="A31" s="15">
        <v>39028</v>
      </c>
      <c r="B31" s="13">
        <v>6.87</v>
      </c>
      <c r="C31" s="13">
        <f t="shared" si="22"/>
        <v>223.02199999999999</v>
      </c>
      <c r="D31" s="13"/>
      <c r="E31" s="17"/>
      <c r="F31" s="17">
        <v>348.53</v>
      </c>
      <c r="G31" s="17">
        <f t="shared" si="0"/>
        <v>2869.1934697156635</v>
      </c>
      <c r="H31" s="17">
        <f t="shared" si="1"/>
        <v>42.021962205142245</v>
      </c>
      <c r="I31" s="17">
        <f t="shared" si="16"/>
        <v>222.93158432264445</v>
      </c>
      <c r="J31" s="17"/>
      <c r="K31" s="17"/>
      <c r="L31" s="17">
        <v>359.22</v>
      </c>
      <c r="M31" s="17">
        <f t="shared" si="2"/>
        <v>2783.8093647347032</v>
      </c>
      <c r="N31" s="17">
        <f t="shared" si="3"/>
        <v>-0.64588040786600232</v>
      </c>
      <c r="O31" s="17">
        <f t="shared" si="17"/>
        <v>222.23216101856616</v>
      </c>
      <c r="P31" s="17"/>
      <c r="Q31" s="17"/>
      <c r="R31" s="17">
        <v>370.25</v>
      </c>
      <c r="S31" s="17">
        <f t="shared" si="18"/>
        <v>2700.8777852802164</v>
      </c>
      <c r="T31" s="17">
        <f t="shared" si="19"/>
        <v>-2.3762294487776217</v>
      </c>
      <c r="U31" s="17">
        <f t="shared" si="20"/>
        <v>226.32577477586364</v>
      </c>
      <c r="V31" s="17"/>
      <c r="W31" s="17"/>
      <c r="X31" s="17" t="str">
        <f t="shared" si="21"/>
        <v/>
      </c>
      <c r="Y31" s="17"/>
      <c r="Z31" s="17"/>
      <c r="AA31" s="17" t="str">
        <f t="shared" si="4"/>
        <v/>
      </c>
      <c r="AB31" s="17" t="str">
        <f t="shared" si="5"/>
        <v/>
      </c>
      <c r="AC31" s="17" t="str">
        <f t="shared" si="6"/>
        <v/>
      </c>
      <c r="AD31" s="17"/>
      <c r="AE31" s="17"/>
      <c r="AF31" s="17"/>
      <c r="AG31" s="17" t="str">
        <f t="shared" si="7"/>
        <v/>
      </c>
      <c r="AH31" s="17" t="str">
        <f t="shared" si="8"/>
        <v/>
      </c>
      <c r="AI31" s="17" t="str">
        <f t="shared" si="9"/>
        <v/>
      </c>
      <c r="AJ31" s="17"/>
      <c r="AK31" s="17"/>
      <c r="AL31" s="17"/>
      <c r="AM31" s="17" t="str">
        <f t="shared" si="10"/>
        <v/>
      </c>
      <c r="AN31" s="17" t="str">
        <f t="shared" si="11"/>
        <v/>
      </c>
      <c r="AO31" s="17" t="str">
        <f t="shared" si="12"/>
        <v/>
      </c>
      <c r="AP31" s="17"/>
      <c r="AQ31" s="17"/>
      <c r="AR31" s="17"/>
      <c r="AS31" s="17" t="str">
        <f t="shared" si="13"/>
        <v/>
      </c>
      <c r="AT31" s="17" t="str">
        <f t="shared" si="14"/>
        <v/>
      </c>
      <c r="AU31" s="17" t="str">
        <f t="shared" si="15"/>
        <v/>
      </c>
      <c r="AV31" s="17"/>
      <c r="AW31" s="17"/>
      <c r="AX31" s="17"/>
      <c r="AY31" s="17"/>
      <c r="AZ31" s="17"/>
      <c r="BA31" s="17"/>
      <c r="BB31" s="17"/>
      <c r="BC31" s="17"/>
      <c r="BD31" s="17"/>
    </row>
    <row r="32" spans="1:56" s="16" customFormat="1">
      <c r="A32" s="15">
        <v>39032</v>
      </c>
      <c r="B32" s="13">
        <v>6.92</v>
      </c>
      <c r="C32" s="13">
        <f t="shared" si="22"/>
        <v>222.97200000000001</v>
      </c>
      <c r="D32" s="13"/>
      <c r="E32" s="17"/>
      <c r="F32" s="17">
        <v>349.03</v>
      </c>
      <c r="G32" s="17">
        <f t="shared" si="0"/>
        <v>2865.0832306678512</v>
      </c>
      <c r="H32" s="17">
        <f t="shared" si="1"/>
        <v>44.404035415257113</v>
      </c>
      <c r="I32" s="17">
        <f t="shared" si="16"/>
        <v>223.17440524110674</v>
      </c>
      <c r="J32" s="17"/>
      <c r="K32" s="17"/>
      <c r="L32" s="17">
        <v>359.78</v>
      </c>
      <c r="M32" s="17">
        <f t="shared" si="2"/>
        <v>2779.4763466562899</v>
      </c>
      <c r="N32" s="17">
        <f t="shared" si="3"/>
        <v>1.7410815283159309</v>
      </c>
      <c r="O32" s="17">
        <f t="shared" si="17"/>
        <v>222.47548027811578</v>
      </c>
      <c r="P32" s="17"/>
      <c r="Q32" s="17"/>
      <c r="R32" s="17">
        <v>370.86</v>
      </c>
      <c r="S32" s="17">
        <f t="shared" si="18"/>
        <v>2696.4353125168527</v>
      </c>
      <c r="T32" s="17">
        <f t="shared" si="19"/>
        <v>0.36606123805131574</v>
      </c>
      <c r="U32" s="17">
        <f t="shared" si="20"/>
        <v>226.60531511091244</v>
      </c>
      <c r="V32" s="17"/>
      <c r="W32" s="17"/>
      <c r="X32" s="17" t="str">
        <f t="shared" si="21"/>
        <v/>
      </c>
      <c r="Y32" s="17"/>
      <c r="Z32" s="17"/>
      <c r="AA32" s="17" t="str">
        <f t="shared" si="4"/>
        <v/>
      </c>
      <c r="AB32" s="17" t="str">
        <f t="shared" si="5"/>
        <v/>
      </c>
      <c r="AC32" s="17" t="str">
        <f t="shared" si="6"/>
        <v/>
      </c>
      <c r="AD32" s="17"/>
      <c r="AE32" s="17"/>
      <c r="AF32" s="17"/>
      <c r="AG32" s="17" t="str">
        <f t="shared" si="7"/>
        <v/>
      </c>
      <c r="AH32" s="17" t="str">
        <f t="shared" si="8"/>
        <v/>
      </c>
      <c r="AI32" s="17" t="str">
        <f t="shared" si="9"/>
        <v/>
      </c>
      <c r="AJ32" s="17"/>
      <c r="AK32" s="17"/>
      <c r="AL32" s="17"/>
      <c r="AM32" s="17" t="str">
        <f t="shared" si="10"/>
        <v/>
      </c>
      <c r="AN32" s="17" t="str">
        <f t="shared" si="11"/>
        <v/>
      </c>
      <c r="AO32" s="17" t="str">
        <f t="shared" si="12"/>
        <v/>
      </c>
      <c r="AP32" s="17"/>
      <c r="AQ32" s="17"/>
      <c r="AR32" s="17"/>
      <c r="AS32" s="17" t="str">
        <f t="shared" si="13"/>
        <v/>
      </c>
      <c r="AT32" s="17" t="str">
        <f t="shared" si="14"/>
        <v/>
      </c>
      <c r="AU32" s="17" t="str">
        <f t="shared" si="15"/>
        <v/>
      </c>
      <c r="AV32" s="17"/>
      <c r="AW32" s="17"/>
      <c r="AX32" s="17"/>
      <c r="AY32" s="17"/>
      <c r="AZ32" s="17"/>
      <c r="BA32" s="17"/>
      <c r="BB32" s="17"/>
      <c r="BC32" s="17"/>
      <c r="BD32" s="17"/>
    </row>
    <row r="33" spans="1:56" s="16" customFormat="1">
      <c r="A33" s="15">
        <v>39034</v>
      </c>
      <c r="B33" s="13">
        <v>6.9660000000000002</v>
      </c>
      <c r="C33" s="13">
        <f t="shared" si="22"/>
        <v>222.92599999999999</v>
      </c>
      <c r="D33" s="13"/>
      <c r="E33" s="17"/>
      <c r="F33" s="17">
        <v>348.39</v>
      </c>
      <c r="G33" s="17">
        <f t="shared" si="0"/>
        <v>2870.3464508166139</v>
      </c>
      <c r="H33" s="17">
        <f t="shared" si="1"/>
        <v>41.353144815274391</v>
      </c>
      <c r="I33" s="17">
        <f t="shared" si="16"/>
        <v>222.8634072186824</v>
      </c>
      <c r="J33" s="17"/>
      <c r="K33" s="17"/>
      <c r="L33" s="17">
        <v>359.13</v>
      </c>
      <c r="M33" s="17">
        <f t="shared" si="2"/>
        <v>2784.5070030351126</v>
      </c>
      <c r="N33" s="17">
        <f t="shared" si="3"/>
        <v>-1.0305512747704597</v>
      </c>
      <c r="O33" s="17">
        <f t="shared" si="17"/>
        <v>222.19294890165438</v>
      </c>
      <c r="P33" s="17"/>
      <c r="Q33" s="17"/>
      <c r="R33" s="17">
        <v>370.33</v>
      </c>
      <c r="S33" s="17">
        <f t="shared" si="18"/>
        <v>2700.2943320821969</v>
      </c>
      <c r="T33" s="17">
        <f t="shared" si="19"/>
        <v>-2.0159606644820087</v>
      </c>
      <c r="U33" s="17">
        <f t="shared" si="20"/>
        <v>226.36249942258081</v>
      </c>
      <c r="V33" s="17"/>
      <c r="W33" s="17"/>
      <c r="X33" s="17" t="str">
        <f t="shared" si="21"/>
        <v/>
      </c>
      <c r="Y33" s="17"/>
      <c r="Z33" s="17"/>
      <c r="AA33" s="17" t="str">
        <f t="shared" si="4"/>
        <v/>
      </c>
      <c r="AB33" s="17" t="str">
        <f t="shared" si="5"/>
        <v/>
      </c>
      <c r="AC33" s="17" t="str">
        <f t="shared" si="6"/>
        <v/>
      </c>
      <c r="AD33" s="17"/>
      <c r="AE33" s="17"/>
      <c r="AF33" s="17"/>
      <c r="AG33" s="17" t="str">
        <f t="shared" si="7"/>
        <v/>
      </c>
      <c r="AH33" s="17" t="str">
        <f t="shared" si="8"/>
        <v/>
      </c>
      <c r="AI33" s="17" t="str">
        <f t="shared" si="9"/>
        <v/>
      </c>
      <c r="AJ33" s="17"/>
      <c r="AK33" s="17"/>
      <c r="AL33" s="17"/>
      <c r="AM33" s="17" t="str">
        <f t="shared" si="10"/>
        <v/>
      </c>
      <c r="AN33" s="17" t="str">
        <f t="shared" si="11"/>
        <v/>
      </c>
      <c r="AO33" s="17" t="str">
        <f t="shared" si="12"/>
        <v/>
      </c>
      <c r="AP33" s="17"/>
      <c r="AQ33" s="17"/>
      <c r="AR33" s="17"/>
      <c r="AS33" s="17" t="str">
        <f t="shared" si="13"/>
        <v/>
      </c>
      <c r="AT33" s="17" t="str">
        <f t="shared" si="14"/>
        <v/>
      </c>
      <c r="AU33" s="17" t="str">
        <f t="shared" si="15"/>
        <v/>
      </c>
      <c r="AV33" s="17"/>
      <c r="AW33" s="17"/>
      <c r="AX33" s="17"/>
      <c r="AY33" s="17"/>
      <c r="AZ33" s="17"/>
      <c r="BA33" s="17"/>
      <c r="BB33" s="17"/>
      <c r="BC33" s="17"/>
      <c r="BD33" s="17"/>
    </row>
    <row r="34" spans="1:56" s="16" customFormat="1">
      <c r="A34" s="15">
        <v>39037</v>
      </c>
      <c r="B34" s="13">
        <v>6.9850000000000003</v>
      </c>
      <c r="C34" s="13">
        <f t="shared" si="22"/>
        <v>222.90699999999998</v>
      </c>
      <c r="D34" s="13"/>
      <c r="E34" s="17"/>
      <c r="F34" s="17">
        <v>348.4</v>
      </c>
      <c r="G34" s="17">
        <f t="shared" si="0"/>
        <v>2870.2640642939155</v>
      </c>
      <c r="H34" s="17">
        <f t="shared" si="1"/>
        <v>41.400944201539005</v>
      </c>
      <c r="I34" s="17">
        <f t="shared" si="16"/>
        <v>222.86827973512121</v>
      </c>
      <c r="J34" s="17"/>
      <c r="K34" s="17"/>
      <c r="L34" s="17">
        <v>359.13</v>
      </c>
      <c r="M34" s="17">
        <f t="shared" si="2"/>
        <v>2784.5070030351126</v>
      </c>
      <c r="N34" s="17">
        <f t="shared" si="3"/>
        <v>-1.0305512747704597</v>
      </c>
      <c r="O34" s="17">
        <f t="shared" si="17"/>
        <v>222.19294890165438</v>
      </c>
      <c r="P34" s="17"/>
      <c r="Q34" s="17"/>
      <c r="R34" s="17">
        <v>370.37</v>
      </c>
      <c r="S34" s="17">
        <f t="shared" si="18"/>
        <v>2700.0027000027003</v>
      </c>
      <c r="T34" s="17">
        <f t="shared" si="19"/>
        <v>-1.8358970354813664</v>
      </c>
      <c r="U34" s="17">
        <f t="shared" si="20"/>
        <v>226.38085453257068</v>
      </c>
      <c r="V34" s="17"/>
      <c r="W34" s="17"/>
      <c r="X34" s="17" t="str">
        <f t="shared" si="21"/>
        <v/>
      </c>
      <c r="Y34" s="17"/>
      <c r="Z34" s="17"/>
      <c r="AA34" s="17" t="str">
        <f t="shared" si="4"/>
        <v/>
      </c>
      <c r="AB34" s="17" t="str">
        <f t="shared" si="5"/>
        <v/>
      </c>
      <c r="AC34" s="17" t="str">
        <f t="shared" si="6"/>
        <v/>
      </c>
      <c r="AD34" s="17"/>
      <c r="AE34" s="17"/>
      <c r="AF34" s="17"/>
      <c r="AG34" s="17" t="str">
        <f t="shared" si="7"/>
        <v/>
      </c>
      <c r="AH34" s="17" t="str">
        <f t="shared" si="8"/>
        <v/>
      </c>
      <c r="AI34" s="17" t="str">
        <f t="shared" si="9"/>
        <v/>
      </c>
      <c r="AJ34" s="17"/>
      <c r="AK34" s="17"/>
      <c r="AL34" s="17"/>
      <c r="AM34" s="17" t="str">
        <f t="shared" si="10"/>
        <v/>
      </c>
      <c r="AN34" s="17" t="str">
        <f t="shared" si="11"/>
        <v/>
      </c>
      <c r="AO34" s="17" t="str">
        <f t="shared" si="12"/>
        <v/>
      </c>
      <c r="AP34" s="17"/>
      <c r="AQ34" s="17"/>
      <c r="AR34" s="17"/>
      <c r="AS34" s="17" t="str">
        <f t="shared" si="13"/>
        <v/>
      </c>
      <c r="AT34" s="17" t="str">
        <f t="shared" si="14"/>
        <v/>
      </c>
      <c r="AU34" s="17" t="str">
        <f t="shared" si="15"/>
        <v/>
      </c>
      <c r="AV34" s="17"/>
      <c r="AW34" s="17"/>
      <c r="AX34" s="17"/>
      <c r="AY34" s="17"/>
      <c r="AZ34" s="17"/>
      <c r="BA34" s="17"/>
      <c r="BB34" s="17"/>
      <c r="BC34" s="17"/>
      <c r="BD34" s="17"/>
    </row>
    <row r="35" spans="1:56" s="16" customFormat="1">
      <c r="A35" s="15">
        <v>39042</v>
      </c>
      <c r="B35" s="13">
        <v>6.9850000000000003</v>
      </c>
      <c r="C35" s="13">
        <f t="shared" si="22"/>
        <v>222.90699999999998</v>
      </c>
      <c r="D35" s="13"/>
      <c r="E35" s="17"/>
      <c r="F35" s="17">
        <v>348.49</v>
      </c>
      <c r="G35" s="17">
        <f t="shared" si="0"/>
        <v>2869.5227983586328</v>
      </c>
      <c r="H35" s="17">
        <f t="shared" si="1"/>
        <v>41.830953695754147</v>
      </c>
      <c r="I35" s="17">
        <f t="shared" si="16"/>
        <v>222.91211352658044</v>
      </c>
      <c r="J35" s="17"/>
      <c r="K35" s="17"/>
      <c r="L35" s="17">
        <v>359.22</v>
      </c>
      <c r="M35" s="17">
        <f t="shared" si="2"/>
        <v>2783.8093647347032</v>
      </c>
      <c r="N35" s="17">
        <f t="shared" si="3"/>
        <v>-0.64588040786600232</v>
      </c>
      <c r="O35" s="17">
        <f t="shared" si="17"/>
        <v>222.23216101856616</v>
      </c>
      <c r="P35" s="17"/>
      <c r="Q35" s="17"/>
      <c r="R35" s="17">
        <v>370.52</v>
      </c>
      <c r="S35" s="17">
        <f t="shared" si="18"/>
        <v>2698.9096405052364</v>
      </c>
      <c r="T35" s="17">
        <f t="shared" si="19"/>
        <v>-1.1610782231134635</v>
      </c>
      <c r="U35" s="17">
        <f t="shared" si="20"/>
        <v>226.44964340233295</v>
      </c>
      <c r="V35" s="17"/>
      <c r="W35" s="17"/>
      <c r="X35" s="17" t="str">
        <f t="shared" si="21"/>
        <v/>
      </c>
      <c r="Y35" s="17"/>
      <c r="Z35" s="17"/>
      <c r="AA35" s="17" t="str">
        <f t="shared" si="4"/>
        <v/>
      </c>
      <c r="AB35" s="17" t="str">
        <f t="shared" si="5"/>
        <v/>
      </c>
      <c r="AC35" s="17" t="str">
        <f t="shared" si="6"/>
        <v/>
      </c>
      <c r="AD35" s="17"/>
      <c r="AE35" s="17"/>
      <c r="AF35" s="17"/>
      <c r="AG35" s="17" t="str">
        <f t="shared" si="7"/>
        <v/>
      </c>
      <c r="AH35" s="17" t="str">
        <f t="shared" si="8"/>
        <v/>
      </c>
      <c r="AI35" s="17" t="str">
        <f t="shared" si="9"/>
        <v/>
      </c>
      <c r="AJ35" s="17"/>
      <c r="AK35" s="17"/>
      <c r="AL35" s="17"/>
      <c r="AM35" s="17" t="str">
        <f t="shared" si="10"/>
        <v/>
      </c>
      <c r="AN35" s="17" t="str">
        <f t="shared" si="11"/>
        <v/>
      </c>
      <c r="AO35" s="17" t="str">
        <f t="shared" si="12"/>
        <v/>
      </c>
      <c r="AP35" s="17"/>
      <c r="AQ35" s="17"/>
      <c r="AR35" s="17"/>
      <c r="AS35" s="17" t="str">
        <f t="shared" si="13"/>
        <v/>
      </c>
      <c r="AT35" s="17" t="str">
        <f t="shared" si="14"/>
        <v/>
      </c>
      <c r="AU35" s="17" t="str">
        <f t="shared" si="15"/>
        <v/>
      </c>
      <c r="AV35" s="17"/>
      <c r="AW35" s="17"/>
      <c r="AX35" s="17"/>
      <c r="AY35" s="17"/>
      <c r="AZ35" s="17"/>
      <c r="BA35" s="17"/>
      <c r="BB35" s="17"/>
      <c r="BC35" s="17"/>
      <c r="BD35" s="17"/>
    </row>
    <row r="36" spans="1:56" s="16" customFormat="1">
      <c r="A36" s="15">
        <v>39046</v>
      </c>
      <c r="B36" s="13">
        <v>7.0229999999999997</v>
      </c>
      <c r="C36" s="13">
        <f t="shared" si="22"/>
        <v>222.869</v>
      </c>
      <c r="D36" s="13"/>
      <c r="E36" s="17"/>
      <c r="F36" s="17">
        <v>348.67</v>
      </c>
      <c r="G36" s="17">
        <f t="shared" si="0"/>
        <v>2868.0414145180257</v>
      </c>
      <c r="H36" s="17">
        <f t="shared" si="1"/>
        <v>42.689974849365171</v>
      </c>
      <c r="I36" s="17">
        <f t="shared" si="16"/>
        <v>222.99967939341133</v>
      </c>
      <c r="J36" s="17"/>
      <c r="K36" s="17"/>
      <c r="L36" s="17">
        <v>359.4</v>
      </c>
      <c r="M36" s="17">
        <f t="shared" si="2"/>
        <v>2782.4151363383421</v>
      </c>
      <c r="N36" s="17">
        <f t="shared" si="3"/>
        <v>0.12258613177368716</v>
      </c>
      <c r="O36" s="17">
        <f t="shared" si="17"/>
        <v>222.31049603789742</v>
      </c>
      <c r="P36" s="17"/>
      <c r="Q36" s="17"/>
      <c r="R36" s="17">
        <v>370.73</v>
      </c>
      <c r="S36" s="17">
        <f t="shared" si="18"/>
        <v>2697.3808432012515</v>
      </c>
      <c r="T36" s="17">
        <f t="shared" si="19"/>
        <v>-0.21744403910997789</v>
      </c>
      <c r="U36" s="17">
        <f t="shared" si="20"/>
        <v>226.54583445065137</v>
      </c>
      <c r="V36" s="17"/>
      <c r="W36" s="17"/>
      <c r="X36" s="17" t="str">
        <f t="shared" si="21"/>
        <v/>
      </c>
      <c r="Y36" s="17"/>
      <c r="Z36" s="17"/>
      <c r="AA36" s="17" t="str">
        <f t="shared" si="4"/>
        <v/>
      </c>
      <c r="AB36" s="17" t="str">
        <f t="shared" si="5"/>
        <v/>
      </c>
      <c r="AC36" s="17" t="str">
        <f t="shared" si="6"/>
        <v/>
      </c>
      <c r="AD36" s="17"/>
      <c r="AE36" s="17"/>
      <c r="AF36" s="17"/>
      <c r="AG36" s="17" t="str">
        <f t="shared" si="7"/>
        <v/>
      </c>
      <c r="AH36" s="17" t="str">
        <f t="shared" si="8"/>
        <v/>
      </c>
      <c r="AI36" s="17" t="str">
        <f t="shared" si="9"/>
        <v/>
      </c>
      <c r="AJ36" s="17"/>
      <c r="AK36" s="17"/>
      <c r="AL36" s="17"/>
      <c r="AM36" s="17" t="str">
        <f t="shared" si="10"/>
        <v/>
      </c>
      <c r="AN36" s="17" t="str">
        <f t="shared" si="11"/>
        <v/>
      </c>
      <c r="AO36" s="17" t="str">
        <f t="shared" si="12"/>
        <v/>
      </c>
      <c r="AP36" s="17"/>
      <c r="AQ36" s="17"/>
      <c r="AR36" s="17"/>
      <c r="AS36" s="17" t="str">
        <f t="shared" si="13"/>
        <v/>
      </c>
      <c r="AT36" s="17" t="str">
        <f t="shared" si="14"/>
        <v/>
      </c>
      <c r="AU36" s="17" t="str">
        <f t="shared" si="15"/>
        <v/>
      </c>
      <c r="AV36" s="17"/>
      <c r="AW36" s="17"/>
      <c r="AX36" s="17"/>
      <c r="AY36" s="17"/>
      <c r="AZ36" s="17"/>
      <c r="BA36" s="17"/>
      <c r="BB36" s="17"/>
      <c r="BC36" s="17"/>
      <c r="BD36" s="17"/>
    </row>
    <row r="37" spans="1:56" s="16" customFormat="1">
      <c r="A37" s="15">
        <v>39051</v>
      </c>
      <c r="B37" s="13">
        <v>7.01</v>
      </c>
      <c r="C37" s="13">
        <f t="shared" si="22"/>
        <v>222.88200000000001</v>
      </c>
      <c r="D37" s="13"/>
      <c r="E37" s="17"/>
      <c r="F37" s="17">
        <v>348.64</v>
      </c>
      <c r="G37" s="17">
        <f t="shared" si="0"/>
        <v>2868.2882055988985</v>
      </c>
      <c r="H37" s="17">
        <f t="shared" si="1"/>
        <v>42.546896964453367</v>
      </c>
      <c r="I37" s="17">
        <f t="shared" si="16"/>
        <v>222.98509449178934</v>
      </c>
      <c r="J37" s="17"/>
      <c r="K37" s="17"/>
      <c r="L37" s="17">
        <v>359.38</v>
      </c>
      <c r="M37" s="17">
        <f t="shared" si="2"/>
        <v>2782.5699816350384</v>
      </c>
      <c r="N37" s="17">
        <f t="shared" si="3"/>
        <v>3.7258532954524526E-2</v>
      </c>
      <c r="O37" s="17">
        <f t="shared" si="17"/>
        <v>222.30179801559169</v>
      </c>
      <c r="P37" s="17"/>
      <c r="Q37" s="17"/>
      <c r="R37" s="17">
        <v>370.75</v>
      </c>
      <c r="S37" s="17">
        <f t="shared" si="18"/>
        <v>2697.2353337828727</v>
      </c>
      <c r="T37" s="17">
        <f t="shared" si="19"/>
        <v>-0.12764170602417835</v>
      </c>
      <c r="U37" s="17">
        <f t="shared" si="20"/>
        <v>226.55498861304542</v>
      </c>
      <c r="V37" s="17"/>
      <c r="W37" s="17"/>
      <c r="X37" s="17" t="str">
        <f t="shared" si="21"/>
        <v/>
      </c>
      <c r="Y37" s="17"/>
      <c r="Z37" s="17"/>
      <c r="AA37" s="17" t="str">
        <f t="shared" si="4"/>
        <v/>
      </c>
      <c r="AB37" s="17" t="str">
        <f t="shared" si="5"/>
        <v/>
      </c>
      <c r="AC37" s="17" t="str">
        <f t="shared" si="6"/>
        <v/>
      </c>
      <c r="AD37" s="17"/>
      <c r="AE37" s="17"/>
      <c r="AF37" s="17"/>
      <c r="AG37" s="17" t="str">
        <f t="shared" si="7"/>
        <v/>
      </c>
      <c r="AH37" s="17" t="str">
        <f t="shared" si="8"/>
        <v/>
      </c>
      <c r="AI37" s="17" t="str">
        <f t="shared" si="9"/>
        <v/>
      </c>
      <c r="AJ37" s="17"/>
      <c r="AK37" s="17"/>
      <c r="AL37" s="17"/>
      <c r="AM37" s="17" t="str">
        <f t="shared" si="10"/>
        <v/>
      </c>
      <c r="AN37" s="17" t="str">
        <f t="shared" si="11"/>
        <v/>
      </c>
      <c r="AO37" s="17" t="str">
        <f t="shared" si="12"/>
        <v/>
      </c>
      <c r="AP37" s="17"/>
      <c r="AQ37" s="17"/>
      <c r="AR37" s="17"/>
      <c r="AS37" s="17" t="str">
        <f t="shared" si="13"/>
        <v/>
      </c>
      <c r="AT37" s="17" t="str">
        <f t="shared" si="14"/>
        <v/>
      </c>
      <c r="AU37" s="17" t="str">
        <f t="shared" si="15"/>
        <v/>
      </c>
      <c r="AV37" s="17"/>
      <c r="AW37" s="17"/>
      <c r="AX37" s="17"/>
      <c r="AY37" s="17"/>
      <c r="AZ37" s="17"/>
      <c r="BA37" s="17"/>
      <c r="BB37" s="17"/>
      <c r="BC37" s="17"/>
      <c r="BD37" s="17"/>
    </row>
    <row r="38" spans="1:56" s="16" customFormat="1">
      <c r="A38" s="15">
        <v>39064</v>
      </c>
      <c r="B38" s="13">
        <v>7.0359999999999996</v>
      </c>
      <c r="C38" s="13">
        <f t="shared" si="22"/>
        <v>222.85599999999999</v>
      </c>
      <c r="D38" s="13"/>
      <c r="E38" s="17"/>
      <c r="F38" s="17">
        <v>348.14</v>
      </c>
      <c r="G38" s="17">
        <f t="shared" si="0"/>
        <v>2872.4076520939852</v>
      </c>
      <c r="H38" s="17">
        <f t="shared" si="1"/>
        <v>40.156822385957412</v>
      </c>
      <c r="I38" s="17">
        <f t="shared" si="16"/>
        <v>222.74145793944518</v>
      </c>
      <c r="J38" s="17"/>
      <c r="K38" s="17"/>
      <c r="L38" s="17">
        <v>358.84</v>
      </c>
      <c r="M38" s="17">
        <f t="shared" si="2"/>
        <v>2786.7573291717758</v>
      </c>
      <c r="N38" s="17">
        <f t="shared" si="3"/>
        <v>-2.2720349344991746</v>
      </c>
      <c r="O38" s="17">
        <f t="shared" si="17"/>
        <v>222.06639603114178</v>
      </c>
      <c r="P38" s="17"/>
      <c r="Q38" s="17"/>
      <c r="R38" s="17">
        <v>370.26</v>
      </c>
      <c r="S38" s="17">
        <f t="shared" si="18"/>
        <v>2700.8048398422734</v>
      </c>
      <c r="T38" s="17">
        <f t="shared" si="19"/>
        <v>-2.3311855275119342</v>
      </c>
      <c r="U38" s="17">
        <f t="shared" si="20"/>
        <v>226.33036640902017</v>
      </c>
      <c r="V38" s="17"/>
      <c r="W38" s="17"/>
      <c r="X38" s="17" t="str">
        <f t="shared" si="21"/>
        <v/>
      </c>
      <c r="Y38" s="17"/>
      <c r="Z38" s="17"/>
      <c r="AA38" s="17" t="str">
        <f t="shared" si="4"/>
        <v/>
      </c>
      <c r="AB38" s="17" t="str">
        <f t="shared" si="5"/>
        <v/>
      </c>
      <c r="AC38" s="17" t="str">
        <f t="shared" si="6"/>
        <v/>
      </c>
      <c r="AD38" s="17"/>
      <c r="AE38" s="17"/>
      <c r="AF38" s="17"/>
      <c r="AG38" s="17" t="str">
        <f t="shared" si="7"/>
        <v/>
      </c>
      <c r="AH38" s="17" t="str">
        <f t="shared" si="8"/>
        <v/>
      </c>
      <c r="AI38" s="17" t="str">
        <f t="shared" si="9"/>
        <v/>
      </c>
      <c r="AJ38" s="17"/>
      <c r="AK38" s="17"/>
      <c r="AL38" s="17"/>
      <c r="AM38" s="17" t="str">
        <f t="shared" si="10"/>
        <v/>
      </c>
      <c r="AN38" s="17" t="str">
        <f t="shared" si="11"/>
        <v/>
      </c>
      <c r="AO38" s="17" t="str">
        <f t="shared" si="12"/>
        <v/>
      </c>
      <c r="AP38" s="17"/>
      <c r="AQ38" s="17"/>
      <c r="AR38" s="17"/>
      <c r="AS38" s="17" t="str">
        <f t="shared" si="13"/>
        <v/>
      </c>
      <c r="AT38" s="17" t="str">
        <f t="shared" si="14"/>
        <v/>
      </c>
      <c r="AU38" s="17" t="str">
        <f t="shared" si="15"/>
        <v/>
      </c>
      <c r="AV38" s="17"/>
      <c r="AW38" s="17"/>
      <c r="AX38" s="17"/>
      <c r="AY38" s="17"/>
      <c r="AZ38" s="17"/>
      <c r="BA38" s="17"/>
      <c r="BB38" s="17"/>
      <c r="BC38" s="17"/>
      <c r="BD38" s="17"/>
    </row>
    <row r="39" spans="1:56" s="16" customFormat="1">
      <c r="A39" s="15">
        <v>39084</v>
      </c>
      <c r="B39" s="13">
        <v>6.96</v>
      </c>
      <c r="C39" s="13">
        <f t="shared" si="22"/>
        <v>222.93199999999999</v>
      </c>
      <c r="D39" s="13"/>
      <c r="E39" s="17"/>
      <c r="F39" s="17">
        <v>348.33</v>
      </c>
      <c r="G39" s="17">
        <f t="shared" si="0"/>
        <v>2870.840869290615</v>
      </c>
      <c r="H39" s="17">
        <f t="shared" si="1"/>
        <v>41.066262119825751</v>
      </c>
      <c r="I39" s="17">
        <f t="shared" si="16"/>
        <v>222.83416331496693</v>
      </c>
      <c r="J39" s="17"/>
      <c r="K39" s="17"/>
      <c r="L39" s="17">
        <v>358.95</v>
      </c>
      <c r="M39" s="17">
        <f t="shared" si="2"/>
        <v>2785.9033291544788</v>
      </c>
      <c r="N39" s="17">
        <f t="shared" si="3"/>
        <v>-1.8007696730269345</v>
      </c>
      <c r="O39" s="17">
        <f t="shared" si="17"/>
        <v>222.1144353034631</v>
      </c>
      <c r="P39" s="17"/>
      <c r="Q39" s="17"/>
      <c r="R39" s="17">
        <v>370.3</v>
      </c>
      <c r="S39" s="17">
        <f t="shared" si="18"/>
        <v>2700.5130974885228</v>
      </c>
      <c r="T39" s="17">
        <f t="shared" si="19"/>
        <v>-2.1510393401968031</v>
      </c>
      <c r="U39" s="17">
        <f t="shared" si="20"/>
        <v>226.34872993474036</v>
      </c>
      <c r="V39" s="17"/>
      <c r="W39" s="17"/>
      <c r="X39" s="17" t="str">
        <f t="shared" si="21"/>
        <v/>
      </c>
      <c r="Y39" s="17"/>
      <c r="Z39" s="17"/>
      <c r="AA39" s="17" t="str">
        <f t="shared" si="4"/>
        <v/>
      </c>
      <c r="AB39" s="17" t="str">
        <f t="shared" si="5"/>
        <v/>
      </c>
      <c r="AC39" s="17" t="str">
        <f t="shared" si="6"/>
        <v/>
      </c>
      <c r="AD39" s="17"/>
      <c r="AE39" s="17"/>
      <c r="AF39" s="17"/>
      <c r="AG39" s="17" t="str">
        <f t="shared" si="7"/>
        <v/>
      </c>
      <c r="AH39" s="17" t="str">
        <f t="shared" si="8"/>
        <v/>
      </c>
      <c r="AI39" s="17" t="str">
        <f t="shared" si="9"/>
        <v/>
      </c>
      <c r="AJ39" s="17"/>
      <c r="AK39" s="17"/>
      <c r="AL39" s="17"/>
      <c r="AM39" s="17" t="str">
        <f t="shared" si="10"/>
        <v/>
      </c>
      <c r="AN39" s="17" t="str">
        <f t="shared" si="11"/>
        <v/>
      </c>
      <c r="AO39" s="17" t="str">
        <f t="shared" si="12"/>
        <v/>
      </c>
      <c r="AP39" s="17"/>
      <c r="AQ39" s="17"/>
      <c r="AR39" s="17"/>
      <c r="AS39" s="17" t="str">
        <f t="shared" si="13"/>
        <v/>
      </c>
      <c r="AT39" s="17" t="str">
        <f t="shared" si="14"/>
        <v/>
      </c>
      <c r="AU39" s="17" t="str">
        <f t="shared" si="15"/>
        <v/>
      </c>
      <c r="AV39" s="17"/>
      <c r="AW39" s="17"/>
      <c r="AX39" s="17"/>
      <c r="AY39" s="17"/>
      <c r="AZ39" s="17"/>
      <c r="BA39" s="17"/>
      <c r="BB39" s="17"/>
      <c r="BC39" s="17"/>
      <c r="BD39" s="17"/>
    </row>
    <row r="40" spans="1:56" s="16" customFormat="1">
      <c r="A40" s="15">
        <v>39104</v>
      </c>
      <c r="B40" s="13">
        <v>6.84</v>
      </c>
      <c r="C40" s="13">
        <f t="shared" si="22"/>
        <v>223.05199999999999</v>
      </c>
      <c r="D40" s="13"/>
      <c r="E40" s="17"/>
      <c r="F40" s="17">
        <v>348.61</v>
      </c>
      <c r="G40" s="17">
        <f t="shared" si="0"/>
        <v>2868.535039155503</v>
      </c>
      <c r="H40" s="17">
        <f t="shared" si="1"/>
        <v>42.403782173537365</v>
      </c>
      <c r="I40" s="17">
        <f t="shared" si="16"/>
        <v>222.9705058280874</v>
      </c>
      <c r="J40" s="17"/>
      <c r="K40" s="17"/>
      <c r="L40" s="17">
        <v>359.17</v>
      </c>
      <c r="M40" s="17">
        <f t="shared" ref="M40:M57" si="23">IF(K40="",IF(L40="","",1/(L40*10^(-6))),(K40*10^(6))^(0.5))</f>
        <v>2784.1968984046553</v>
      </c>
      <c r="N40" s="17">
        <f t="shared" si="3"/>
        <v>-0.85955039791303989</v>
      </c>
      <c r="O40" s="17">
        <f t="shared" si="17"/>
        <v>222.21038018369899</v>
      </c>
      <c r="P40" s="17"/>
      <c r="Q40" s="17"/>
      <c r="R40" s="17">
        <v>370.37</v>
      </c>
      <c r="S40" s="17">
        <f t="shared" si="18"/>
        <v>2700.0027000027003</v>
      </c>
      <c r="T40" s="17">
        <f t="shared" si="19"/>
        <v>-1.8358970354813664</v>
      </c>
      <c r="U40" s="17">
        <f t="shared" si="20"/>
        <v>226.38085453257068</v>
      </c>
      <c r="V40" s="17"/>
      <c r="W40" s="17"/>
      <c r="X40" s="17" t="str">
        <f t="shared" si="21"/>
        <v/>
      </c>
      <c r="Y40" s="17"/>
      <c r="Z40" s="17"/>
      <c r="AA40" s="17" t="str">
        <f t="shared" si="4"/>
        <v/>
      </c>
      <c r="AB40" s="17" t="str">
        <f t="shared" si="5"/>
        <v/>
      </c>
      <c r="AC40" s="17" t="str">
        <f t="shared" si="6"/>
        <v/>
      </c>
      <c r="AD40" s="17"/>
      <c r="AE40" s="17"/>
      <c r="AF40" s="17"/>
      <c r="AG40" s="17" t="str">
        <f t="shared" si="7"/>
        <v/>
      </c>
      <c r="AH40" s="17" t="str">
        <f t="shared" si="8"/>
        <v/>
      </c>
      <c r="AI40" s="17" t="str">
        <f t="shared" si="9"/>
        <v/>
      </c>
      <c r="AJ40" s="17"/>
      <c r="AK40" s="17"/>
      <c r="AL40" s="17"/>
      <c r="AM40" s="17" t="str">
        <f t="shared" si="10"/>
        <v/>
      </c>
      <c r="AN40" s="17" t="str">
        <f t="shared" si="11"/>
        <v/>
      </c>
      <c r="AO40" s="17" t="str">
        <f t="shared" si="12"/>
        <v/>
      </c>
      <c r="AP40" s="17"/>
      <c r="AQ40" s="17"/>
      <c r="AR40" s="17"/>
      <c r="AS40" s="17" t="str">
        <f t="shared" si="13"/>
        <v/>
      </c>
      <c r="AT40" s="17" t="str">
        <f t="shared" si="14"/>
        <v/>
      </c>
      <c r="AU40" s="17" t="str">
        <f t="shared" si="15"/>
        <v/>
      </c>
      <c r="AV40" s="17"/>
      <c r="AW40" s="17"/>
      <c r="AX40" s="17"/>
      <c r="AY40" s="17"/>
      <c r="AZ40" s="17"/>
      <c r="BA40" s="17"/>
      <c r="BB40" s="17"/>
      <c r="BC40" s="17"/>
      <c r="BD40" s="17"/>
    </row>
    <row r="41" spans="1:56" s="16" customFormat="1">
      <c r="A41" s="15">
        <v>39130</v>
      </c>
      <c r="B41" s="13">
        <v>6.8579999999999997</v>
      </c>
      <c r="C41" s="13">
        <f t="shared" si="22"/>
        <v>223.03399999999999</v>
      </c>
      <c r="D41" s="13"/>
      <c r="E41" s="17"/>
      <c r="F41" s="17">
        <v>349.02</v>
      </c>
      <c r="G41" s="17">
        <f t="shared" si="0"/>
        <v>2865.1653200389665</v>
      </c>
      <c r="H41" s="17">
        <f t="shared" si="1"/>
        <v>44.356494164439141</v>
      </c>
      <c r="I41" s="17">
        <f t="shared" si="16"/>
        <v>223.16955903816913</v>
      </c>
      <c r="J41" s="17"/>
      <c r="K41" s="17"/>
      <c r="L41" s="17">
        <v>359.55</v>
      </c>
      <c r="M41" s="17">
        <f t="shared" si="23"/>
        <v>2781.2543457099155</v>
      </c>
      <c r="N41" s="17">
        <f t="shared" si="3"/>
        <v>0.76208490808653551</v>
      </c>
      <c r="O41" s="17">
        <f t="shared" si="17"/>
        <v>222.37568449623717</v>
      </c>
      <c r="P41" s="17"/>
      <c r="Q41" s="17"/>
      <c r="R41" s="17">
        <v>370.79</v>
      </c>
      <c r="S41" s="17">
        <f t="shared" si="18"/>
        <v>2696.9443620378111</v>
      </c>
      <c r="T41" s="17">
        <f t="shared" si="19"/>
        <v>5.1927726392023033E-2</v>
      </c>
      <c r="U41" s="17">
        <f t="shared" si="20"/>
        <v>226.57329334621733</v>
      </c>
      <c r="V41" s="17"/>
      <c r="W41" s="17"/>
      <c r="X41" s="17" t="str">
        <f t="shared" si="21"/>
        <v/>
      </c>
      <c r="Y41" s="17"/>
      <c r="Z41" s="17"/>
      <c r="AA41" s="17" t="str">
        <f t="shared" si="4"/>
        <v/>
      </c>
      <c r="AB41" s="17" t="str">
        <f t="shared" si="5"/>
        <v/>
      </c>
      <c r="AC41" s="17" t="str">
        <f t="shared" si="6"/>
        <v/>
      </c>
      <c r="AD41" s="17"/>
      <c r="AE41" s="17"/>
      <c r="AF41" s="17"/>
      <c r="AG41" s="17" t="str">
        <f t="shared" si="7"/>
        <v/>
      </c>
      <c r="AH41" s="17" t="str">
        <f t="shared" si="8"/>
        <v/>
      </c>
      <c r="AI41" s="17" t="str">
        <f t="shared" si="9"/>
        <v/>
      </c>
      <c r="AJ41" s="17"/>
      <c r="AK41" s="17"/>
      <c r="AL41" s="17"/>
      <c r="AM41" s="17" t="str">
        <f t="shared" si="10"/>
        <v/>
      </c>
      <c r="AN41" s="17" t="str">
        <f t="shared" si="11"/>
        <v/>
      </c>
      <c r="AO41" s="17" t="str">
        <f t="shared" si="12"/>
        <v/>
      </c>
      <c r="AP41" s="17"/>
      <c r="AQ41" s="17"/>
      <c r="AR41" s="17"/>
      <c r="AS41" s="17" t="str">
        <f t="shared" si="13"/>
        <v/>
      </c>
      <c r="AT41" s="17" t="str">
        <f t="shared" si="14"/>
        <v/>
      </c>
      <c r="AU41" s="17" t="str">
        <f t="shared" si="15"/>
        <v/>
      </c>
      <c r="AV41" s="17"/>
      <c r="AW41" s="17"/>
      <c r="AX41" s="17"/>
      <c r="AY41" s="17"/>
      <c r="AZ41" s="17"/>
      <c r="BA41" s="17"/>
      <c r="BB41" s="17"/>
      <c r="BC41" s="17"/>
      <c r="BD41" s="17"/>
    </row>
    <row r="42" spans="1:56" s="16" customFormat="1">
      <c r="A42" s="15">
        <v>39150</v>
      </c>
      <c r="B42" s="13">
        <v>6.7690000000000001</v>
      </c>
      <c r="C42" s="13">
        <f t="shared" si="22"/>
        <v>223.12299999999999</v>
      </c>
      <c r="D42" s="13"/>
      <c r="E42" s="17"/>
      <c r="F42" s="17">
        <v>348.92</v>
      </c>
      <c r="G42" s="17">
        <f t="shared" si="0"/>
        <v>2865.9864725438497</v>
      </c>
      <c r="H42" s="17">
        <f t="shared" si="1"/>
        <v>43.880857022542045</v>
      </c>
      <c r="I42" s="17">
        <f t="shared" si="16"/>
        <v>223.12107411035086</v>
      </c>
      <c r="J42" s="17"/>
      <c r="K42" s="17"/>
      <c r="L42" s="17">
        <v>359.37</v>
      </c>
      <c r="M42" s="17">
        <f t="shared" si="23"/>
        <v>2782.6474107465847</v>
      </c>
      <c r="N42" s="17">
        <f t="shared" si="3"/>
        <v>-5.4106608356505603E-3</v>
      </c>
      <c r="O42" s="17">
        <f t="shared" si="17"/>
        <v>222.29744845455295</v>
      </c>
      <c r="P42" s="17"/>
      <c r="Q42" s="17"/>
      <c r="R42" s="17">
        <v>370.54</v>
      </c>
      <c r="S42" s="17">
        <f t="shared" si="18"/>
        <v>2698.7639661035246</v>
      </c>
      <c r="T42" s="17">
        <f t="shared" si="19"/>
        <v>-1.0711524290816214</v>
      </c>
      <c r="U42" s="17">
        <f t="shared" si="20"/>
        <v>226.45881014994069</v>
      </c>
      <c r="V42" s="17"/>
      <c r="W42" s="17"/>
      <c r="X42" s="17" t="str">
        <f t="shared" si="21"/>
        <v/>
      </c>
      <c r="Y42" s="17"/>
      <c r="Z42" s="17"/>
      <c r="AA42" s="17" t="str">
        <f t="shared" si="4"/>
        <v/>
      </c>
      <c r="AB42" s="17" t="str">
        <f t="shared" si="5"/>
        <v/>
      </c>
      <c r="AC42" s="17" t="str">
        <f t="shared" si="6"/>
        <v/>
      </c>
      <c r="AD42" s="17"/>
      <c r="AE42" s="17"/>
      <c r="AF42" s="17"/>
      <c r="AG42" s="17" t="str">
        <f t="shared" si="7"/>
        <v/>
      </c>
      <c r="AH42" s="17" t="str">
        <f t="shared" si="8"/>
        <v/>
      </c>
      <c r="AI42" s="17" t="str">
        <f t="shared" si="9"/>
        <v/>
      </c>
      <c r="AJ42" s="17"/>
      <c r="AK42" s="17"/>
      <c r="AL42" s="17"/>
      <c r="AM42" s="17" t="str">
        <f t="shared" si="10"/>
        <v/>
      </c>
      <c r="AN42" s="17" t="str">
        <f t="shared" si="11"/>
        <v/>
      </c>
      <c r="AO42" s="17" t="str">
        <f t="shared" si="12"/>
        <v/>
      </c>
      <c r="AP42" s="17"/>
      <c r="AQ42" s="17"/>
      <c r="AR42" s="17"/>
      <c r="AS42" s="17" t="str">
        <f t="shared" si="13"/>
        <v/>
      </c>
      <c r="AT42" s="17" t="str">
        <f t="shared" si="14"/>
        <v/>
      </c>
      <c r="AU42" s="17" t="str">
        <f t="shared" si="15"/>
        <v/>
      </c>
      <c r="AV42" s="17"/>
      <c r="AW42" s="17"/>
      <c r="AX42" s="17"/>
      <c r="AY42" s="17"/>
      <c r="AZ42" s="17"/>
      <c r="BA42" s="17"/>
      <c r="BB42" s="17"/>
      <c r="BC42" s="17"/>
      <c r="BD42" s="17"/>
    </row>
    <row r="43" spans="1:56" s="16" customFormat="1">
      <c r="A43" s="15">
        <v>39163</v>
      </c>
      <c r="B43" s="13">
        <v>6.6420000000000003</v>
      </c>
      <c r="C43" s="13">
        <f t="shared" si="22"/>
        <v>223.25</v>
      </c>
      <c r="D43" s="13"/>
      <c r="E43" s="17"/>
      <c r="F43" s="17">
        <v>349.15</v>
      </c>
      <c r="G43" s="17">
        <f t="shared" si="0"/>
        <v>2864.0985249892601</v>
      </c>
      <c r="H43" s="17">
        <f t="shared" si="1"/>
        <v>44.974212133273454</v>
      </c>
      <c r="I43" s="17">
        <f t="shared" si="16"/>
        <v>223.23252723071084</v>
      </c>
      <c r="J43" s="17"/>
      <c r="K43" s="17"/>
      <c r="L43" s="17">
        <v>359.5</v>
      </c>
      <c r="M43" s="17">
        <f t="shared" si="23"/>
        <v>2781.6411682892908</v>
      </c>
      <c r="N43" s="17">
        <f t="shared" si="3"/>
        <v>0.54900845518307051</v>
      </c>
      <c r="O43" s="17">
        <f t="shared" si="17"/>
        <v>222.35396416464658</v>
      </c>
      <c r="P43" s="17"/>
      <c r="Q43" s="17"/>
      <c r="R43" s="17">
        <v>370.58</v>
      </c>
      <c r="S43" s="17">
        <f t="shared" si="18"/>
        <v>2698.472664471909</v>
      </c>
      <c r="T43" s="17">
        <f t="shared" si="19"/>
        <v>-0.89133614522279458</v>
      </c>
      <c r="U43" s="17">
        <f t="shared" si="20"/>
        <v>226.47714004635853</v>
      </c>
      <c r="V43" s="17"/>
      <c r="W43" s="17"/>
      <c r="X43" s="17" t="str">
        <f t="shared" si="21"/>
        <v/>
      </c>
      <c r="Y43" s="17"/>
      <c r="Z43" s="17"/>
      <c r="AA43" s="17" t="str">
        <f t="shared" si="4"/>
        <v/>
      </c>
      <c r="AB43" s="17" t="str">
        <f t="shared" si="5"/>
        <v/>
      </c>
      <c r="AC43" s="17" t="str">
        <f t="shared" si="6"/>
        <v/>
      </c>
      <c r="AD43" s="17"/>
      <c r="AE43" s="17"/>
      <c r="AF43" s="17"/>
      <c r="AG43" s="17" t="str">
        <f t="shared" si="7"/>
        <v/>
      </c>
      <c r="AH43" s="17" t="str">
        <f t="shared" si="8"/>
        <v/>
      </c>
      <c r="AI43" s="17" t="str">
        <f t="shared" si="9"/>
        <v/>
      </c>
      <c r="AJ43" s="17"/>
      <c r="AK43" s="17"/>
      <c r="AL43" s="17"/>
      <c r="AM43" s="17" t="str">
        <f t="shared" si="10"/>
        <v/>
      </c>
      <c r="AN43" s="17" t="str">
        <f t="shared" si="11"/>
        <v/>
      </c>
      <c r="AO43" s="17" t="str">
        <f t="shared" si="12"/>
        <v/>
      </c>
      <c r="AP43" s="17"/>
      <c r="AQ43" s="17"/>
      <c r="AR43" s="17"/>
      <c r="AS43" s="17" t="str">
        <f t="shared" si="13"/>
        <v/>
      </c>
      <c r="AT43" s="17" t="str">
        <f t="shared" si="14"/>
        <v/>
      </c>
      <c r="AU43" s="17" t="str">
        <f t="shared" si="15"/>
        <v/>
      </c>
      <c r="AV43" s="17"/>
      <c r="AW43" s="17"/>
      <c r="AX43" s="17"/>
      <c r="AY43" s="17"/>
      <c r="AZ43" s="17"/>
      <c r="BA43" s="17"/>
      <c r="BB43" s="17"/>
      <c r="BC43" s="17"/>
      <c r="BD43" s="17"/>
    </row>
    <row r="44" spans="1:56" s="16" customFormat="1">
      <c r="A44" s="15">
        <v>39164</v>
      </c>
      <c r="B44" s="13">
        <v>6.452</v>
      </c>
      <c r="C44" s="13">
        <f t="shared" si="22"/>
        <v>223.44</v>
      </c>
      <c r="D44" s="13"/>
      <c r="E44" s="17"/>
      <c r="F44" s="17">
        <v>349.5</v>
      </c>
      <c r="G44" s="17">
        <f t="shared" si="0"/>
        <v>2861.2303290414879</v>
      </c>
      <c r="H44" s="17">
        <f t="shared" si="1"/>
        <v>46.63387735596109</v>
      </c>
      <c r="I44" s="17">
        <f t="shared" si="16"/>
        <v>223.40170819122946</v>
      </c>
      <c r="J44" s="17"/>
      <c r="K44" s="17"/>
      <c r="L44" s="17">
        <v>359.74</v>
      </c>
      <c r="M44" s="17">
        <f t="shared" si="23"/>
        <v>2779.7854005670761</v>
      </c>
      <c r="N44" s="17">
        <f t="shared" si="3"/>
        <v>1.5709574365076833</v>
      </c>
      <c r="O44" s="17">
        <f t="shared" si="17"/>
        <v>222.45813837273269</v>
      </c>
      <c r="P44" s="17"/>
      <c r="Q44" s="17"/>
      <c r="R44" s="17">
        <v>370.62</v>
      </c>
      <c r="S44" s="17">
        <f t="shared" si="18"/>
        <v>2698.1814257190654</v>
      </c>
      <c r="T44" s="17">
        <f t="shared" si="19"/>
        <v>-0.71156691870965005</v>
      </c>
      <c r="U44" s="17">
        <f t="shared" si="20"/>
        <v>226.49546514590114</v>
      </c>
      <c r="V44" s="17"/>
      <c r="W44" s="17"/>
      <c r="X44" s="17" t="str">
        <f t="shared" si="21"/>
        <v/>
      </c>
      <c r="Y44" s="17"/>
      <c r="Z44" s="17"/>
      <c r="AA44" s="17" t="str">
        <f t="shared" si="4"/>
        <v/>
      </c>
      <c r="AB44" s="17" t="str">
        <f t="shared" si="5"/>
        <v/>
      </c>
      <c r="AC44" s="17" t="str">
        <f t="shared" si="6"/>
        <v/>
      </c>
      <c r="AD44" s="17"/>
      <c r="AE44" s="17"/>
      <c r="AF44" s="17"/>
      <c r="AG44" s="17" t="str">
        <f t="shared" si="7"/>
        <v/>
      </c>
      <c r="AH44" s="17" t="str">
        <f t="shared" si="8"/>
        <v/>
      </c>
      <c r="AI44" s="17" t="str">
        <f t="shared" si="9"/>
        <v/>
      </c>
      <c r="AJ44" s="17"/>
      <c r="AK44" s="17"/>
      <c r="AL44" s="17"/>
      <c r="AM44" s="17" t="str">
        <f t="shared" si="10"/>
        <v/>
      </c>
      <c r="AN44" s="17" t="str">
        <f t="shared" si="11"/>
        <v/>
      </c>
      <c r="AO44" s="17" t="str">
        <f t="shared" si="12"/>
        <v/>
      </c>
      <c r="AP44" s="17"/>
      <c r="AQ44" s="17"/>
      <c r="AR44" s="17"/>
      <c r="AS44" s="17" t="str">
        <f t="shared" si="13"/>
        <v/>
      </c>
      <c r="AT44" s="17" t="str">
        <f t="shared" si="14"/>
        <v/>
      </c>
      <c r="AU44" s="17" t="str">
        <f t="shared" si="15"/>
        <v/>
      </c>
      <c r="AV44" s="17"/>
      <c r="AW44" s="17"/>
      <c r="AX44" s="17"/>
      <c r="AY44" s="17"/>
      <c r="AZ44" s="17"/>
      <c r="BA44" s="17"/>
      <c r="BB44" s="17"/>
      <c r="BC44" s="17"/>
      <c r="BD44" s="17"/>
    </row>
    <row r="45" spans="1:56" s="16" customFormat="1">
      <c r="A45" s="15">
        <v>39166</v>
      </c>
      <c r="B45" s="13">
        <v>6.0960000000000001</v>
      </c>
      <c r="C45" s="13">
        <f t="shared" si="22"/>
        <v>223.79599999999999</v>
      </c>
      <c r="D45" s="13"/>
      <c r="E45" s="17"/>
      <c r="F45" s="17">
        <v>349.97</v>
      </c>
      <c r="G45" s="17">
        <f t="shared" si="0"/>
        <v>2857.3877760950936</v>
      </c>
      <c r="H45" s="17">
        <f t="shared" si="1"/>
        <v>48.854749685331626</v>
      </c>
      <c r="I45" s="17">
        <f t="shared" si="16"/>
        <v>223.62809680788294</v>
      </c>
      <c r="J45" s="17"/>
      <c r="K45" s="17"/>
      <c r="L45" s="17">
        <v>360.01</v>
      </c>
      <c r="M45" s="17">
        <f t="shared" si="23"/>
        <v>2777.7006194272385</v>
      </c>
      <c r="N45" s="17">
        <f t="shared" si="3"/>
        <v>2.718184145357327</v>
      </c>
      <c r="O45" s="17">
        <f t="shared" si="17"/>
        <v>222.5750829913718</v>
      </c>
      <c r="P45" s="17"/>
      <c r="Q45" s="17"/>
      <c r="R45" s="17">
        <v>370.4</v>
      </c>
      <c r="S45" s="17">
        <f t="shared" si="18"/>
        <v>2699.7840172786182</v>
      </c>
      <c r="T45" s="17">
        <f t="shared" si="19"/>
        <v>-1.7008802578734503</v>
      </c>
      <c r="U45" s="17">
        <f t="shared" si="20"/>
        <v>226.39461771071626</v>
      </c>
      <c r="V45" s="17"/>
      <c r="W45" s="17"/>
      <c r="X45" s="17" t="str">
        <f t="shared" si="21"/>
        <v/>
      </c>
      <c r="Y45" s="17"/>
      <c r="Z45" s="17"/>
      <c r="AA45" s="17" t="str">
        <f t="shared" si="4"/>
        <v/>
      </c>
      <c r="AB45" s="17" t="str">
        <f t="shared" si="5"/>
        <v/>
      </c>
      <c r="AC45" s="17" t="str">
        <f t="shared" si="6"/>
        <v/>
      </c>
      <c r="AD45" s="17"/>
      <c r="AE45" s="17"/>
      <c r="AF45" s="17"/>
      <c r="AG45" s="17" t="str">
        <f t="shared" si="7"/>
        <v/>
      </c>
      <c r="AH45" s="17" t="str">
        <f t="shared" si="8"/>
        <v/>
      </c>
      <c r="AI45" s="17" t="str">
        <f t="shared" si="9"/>
        <v/>
      </c>
      <c r="AJ45" s="17"/>
      <c r="AK45" s="17"/>
      <c r="AL45" s="17"/>
      <c r="AM45" s="17" t="str">
        <f t="shared" si="10"/>
        <v/>
      </c>
      <c r="AN45" s="17" t="str">
        <f t="shared" si="11"/>
        <v/>
      </c>
      <c r="AO45" s="17" t="str">
        <f t="shared" si="12"/>
        <v/>
      </c>
      <c r="AP45" s="17"/>
      <c r="AQ45" s="17"/>
      <c r="AR45" s="17"/>
      <c r="AS45" s="17" t="str">
        <f t="shared" si="13"/>
        <v/>
      </c>
      <c r="AT45" s="17" t="str">
        <f t="shared" si="14"/>
        <v/>
      </c>
      <c r="AU45" s="17" t="str">
        <f t="shared" si="15"/>
        <v/>
      </c>
      <c r="AV45" s="17"/>
      <c r="AW45" s="17"/>
      <c r="AX45" s="17"/>
      <c r="AY45" s="17"/>
      <c r="AZ45" s="17"/>
      <c r="BA45" s="17"/>
      <c r="BB45" s="17"/>
      <c r="BC45" s="17"/>
      <c r="BD45" s="17"/>
    </row>
    <row r="46" spans="1:56" s="16" customFormat="1">
      <c r="A46" s="15">
        <v>39168</v>
      </c>
      <c r="B46" s="13">
        <v>5.6130000000000004</v>
      </c>
      <c r="C46" s="13">
        <f t="shared" si="22"/>
        <v>224.279</v>
      </c>
      <c r="D46" s="13"/>
      <c r="E46" s="17"/>
      <c r="F46" s="17">
        <v>351.34</v>
      </c>
      <c r="G46" s="17">
        <f t="shared" si="0"/>
        <v>2846.2458017874428</v>
      </c>
      <c r="H46" s="17">
        <f t="shared" si="1"/>
        <v>55.27762576946418</v>
      </c>
      <c r="I46" s="17">
        <f t="shared" si="16"/>
        <v>224.28282423745813</v>
      </c>
      <c r="J46" s="17"/>
      <c r="K46" s="17"/>
      <c r="L46" s="17">
        <v>361.1</v>
      </c>
      <c r="M46" s="17">
        <f t="shared" si="23"/>
        <v>2769.3159789531987</v>
      </c>
      <c r="N46" s="17">
        <f t="shared" si="3"/>
        <v>7.3231918717239068</v>
      </c>
      <c r="O46" s="17">
        <f t="shared" si="17"/>
        <v>223.04450273921753</v>
      </c>
      <c r="P46" s="17"/>
      <c r="Q46" s="17"/>
      <c r="R46" s="17">
        <v>370.9</v>
      </c>
      <c r="S46" s="17">
        <f t="shared" si="18"/>
        <v>2696.1445133459156</v>
      </c>
      <c r="T46" s="17">
        <f t="shared" si="19"/>
        <v>0.545501563930884</v>
      </c>
      <c r="U46" s="17">
        <f t="shared" si="20"/>
        <v>226.62360668337723</v>
      </c>
      <c r="V46" s="17"/>
      <c r="W46" s="17"/>
      <c r="X46" s="17" t="str">
        <f t="shared" si="21"/>
        <v/>
      </c>
      <c r="Y46" s="17"/>
      <c r="Z46" s="17"/>
      <c r="AA46" s="17" t="str">
        <f t="shared" si="4"/>
        <v/>
      </c>
      <c r="AB46" s="17" t="str">
        <f t="shared" si="5"/>
        <v/>
      </c>
      <c r="AC46" s="17" t="str">
        <f t="shared" si="6"/>
        <v/>
      </c>
      <c r="AD46" s="17"/>
      <c r="AE46" s="17"/>
      <c r="AF46" s="17"/>
      <c r="AG46" s="17" t="str">
        <f t="shared" si="7"/>
        <v/>
      </c>
      <c r="AH46" s="17" t="str">
        <f t="shared" si="8"/>
        <v/>
      </c>
      <c r="AI46" s="17" t="str">
        <f t="shared" si="9"/>
        <v/>
      </c>
      <c r="AJ46" s="17"/>
      <c r="AK46" s="17"/>
      <c r="AL46" s="17"/>
      <c r="AM46" s="17" t="str">
        <f t="shared" si="10"/>
        <v/>
      </c>
      <c r="AN46" s="17" t="str">
        <f t="shared" si="11"/>
        <v/>
      </c>
      <c r="AO46" s="17" t="str">
        <f t="shared" si="12"/>
        <v/>
      </c>
      <c r="AP46" s="17"/>
      <c r="AQ46" s="17"/>
      <c r="AR46" s="17"/>
      <c r="AS46" s="17" t="str">
        <f t="shared" si="13"/>
        <v/>
      </c>
      <c r="AT46" s="17" t="str">
        <f t="shared" si="14"/>
        <v/>
      </c>
      <c r="AU46" s="17" t="str">
        <f t="shared" si="15"/>
        <v/>
      </c>
      <c r="AV46" s="17"/>
      <c r="AW46" s="17"/>
      <c r="AX46" s="17"/>
      <c r="AY46" s="17"/>
      <c r="AZ46" s="17"/>
      <c r="BA46" s="17"/>
      <c r="BB46" s="17"/>
      <c r="BC46" s="17"/>
      <c r="BD46" s="17"/>
    </row>
    <row r="47" spans="1:56" s="16" customFormat="1">
      <c r="A47" s="15">
        <v>39170</v>
      </c>
      <c r="B47" s="13">
        <v>4.46</v>
      </c>
      <c r="C47" s="13">
        <f t="shared" si="22"/>
        <v>225.43199999999999</v>
      </c>
      <c r="D47" s="13"/>
      <c r="E47" s="17"/>
      <c r="F47" s="17">
        <v>353.71</v>
      </c>
      <c r="G47" s="17">
        <f t="shared" si="0"/>
        <v>2827.1748042181448</v>
      </c>
      <c r="H47" s="17">
        <f t="shared" si="1"/>
        <v>66.213173455240621</v>
      </c>
      <c r="I47" s="17">
        <f t="shared" si="16"/>
        <v>225.3975589658757</v>
      </c>
      <c r="J47" s="17"/>
      <c r="K47" s="17"/>
      <c r="L47" s="17">
        <v>362.71</v>
      </c>
      <c r="M47" s="17">
        <f t="shared" si="23"/>
        <v>2757.0235174106037</v>
      </c>
      <c r="N47" s="17">
        <f t="shared" si="3"/>
        <v>14.048548263586099</v>
      </c>
      <c r="O47" s="17">
        <f t="shared" si="17"/>
        <v>223.73006404317903</v>
      </c>
      <c r="P47" s="17"/>
      <c r="Q47" s="17"/>
      <c r="R47" s="17">
        <v>371.13</v>
      </c>
      <c r="S47" s="17">
        <f t="shared" si="18"/>
        <v>2694.4736345754859</v>
      </c>
      <c r="T47" s="17">
        <f t="shared" si="19"/>
        <v>1.5763735534203533</v>
      </c>
      <c r="U47" s="17">
        <f t="shared" si="20"/>
        <v>226.72869047435475</v>
      </c>
      <c r="V47" s="17"/>
      <c r="W47" s="17"/>
      <c r="X47" s="17" t="str">
        <f t="shared" si="21"/>
        <v/>
      </c>
      <c r="Y47" s="17"/>
      <c r="Z47" s="17"/>
      <c r="AA47" s="17" t="str">
        <f t="shared" si="4"/>
        <v/>
      </c>
      <c r="AB47" s="17" t="str">
        <f t="shared" si="5"/>
        <v/>
      </c>
      <c r="AC47" s="17" t="str">
        <f t="shared" si="6"/>
        <v/>
      </c>
      <c r="AD47" s="17"/>
      <c r="AE47" s="17"/>
      <c r="AF47" s="17"/>
      <c r="AG47" s="17" t="str">
        <f t="shared" si="7"/>
        <v/>
      </c>
      <c r="AH47" s="17" t="str">
        <f t="shared" si="8"/>
        <v/>
      </c>
      <c r="AI47" s="17" t="str">
        <f t="shared" si="9"/>
        <v/>
      </c>
      <c r="AJ47" s="17"/>
      <c r="AK47" s="17"/>
      <c r="AL47" s="17"/>
      <c r="AM47" s="17" t="str">
        <f t="shared" si="10"/>
        <v/>
      </c>
      <c r="AN47" s="17" t="str">
        <f t="shared" si="11"/>
        <v/>
      </c>
      <c r="AO47" s="17" t="str">
        <f t="shared" si="12"/>
        <v/>
      </c>
      <c r="AP47" s="17"/>
      <c r="AQ47" s="17"/>
      <c r="AR47" s="17"/>
      <c r="AS47" s="17" t="str">
        <f t="shared" si="13"/>
        <v/>
      </c>
      <c r="AT47" s="17" t="str">
        <f t="shared" si="14"/>
        <v/>
      </c>
      <c r="AU47" s="17" t="str">
        <f t="shared" si="15"/>
        <v/>
      </c>
      <c r="AV47" s="17"/>
      <c r="AW47" s="17"/>
      <c r="AX47" s="17"/>
      <c r="AY47" s="17"/>
      <c r="AZ47" s="17"/>
      <c r="BA47" s="17"/>
      <c r="BB47" s="17"/>
      <c r="BC47" s="17"/>
      <c r="BD47" s="17"/>
    </row>
    <row r="48" spans="1:56" s="16" customFormat="1">
      <c r="A48" s="15">
        <v>39172</v>
      </c>
      <c r="B48" s="13">
        <v>4.07</v>
      </c>
      <c r="C48" s="13">
        <f t="shared" si="22"/>
        <v>225.822</v>
      </c>
      <c r="D48" s="13"/>
      <c r="E48" s="17"/>
      <c r="F48" s="17">
        <v>354.16</v>
      </c>
      <c r="G48" s="17">
        <f t="shared" ref="G48:G79" si="24">IF(E48="",IF(F48="","",1/(F48*10^(-6))),(E48*10^(6))^(0.5))</f>
        <v>2823.5825615540998</v>
      </c>
      <c r="H48" s="17">
        <f t="shared" ref="H48:H79" si="25">IF(G48="","",$F$10*G48^2+$F$11*G48+$F$12)</f>
        <v>68.264804667275371</v>
      </c>
      <c r="I48" s="17">
        <f t="shared" si="16"/>
        <v>225.60669568473756</v>
      </c>
      <c r="J48" s="17"/>
      <c r="K48" s="17"/>
      <c r="L48" s="17">
        <v>362.99</v>
      </c>
      <c r="M48" s="17">
        <f t="shared" si="23"/>
        <v>2754.8968291137498</v>
      </c>
      <c r="N48" s="17">
        <f t="shared" ref="N48:N79" si="26">IF(M48="","",$L$10*M48^2+$L$11*M48+$L$12)</f>
        <v>15.208960425955979</v>
      </c>
      <c r="O48" s="17">
        <f t="shared" si="17"/>
        <v>223.84835274474577</v>
      </c>
      <c r="P48" s="17"/>
      <c r="Q48" s="17"/>
      <c r="R48" s="17">
        <v>370.66</v>
      </c>
      <c r="S48" s="17">
        <f t="shared" si="18"/>
        <v>2697.8902498246371</v>
      </c>
      <c r="T48" s="17">
        <f t="shared" si="19"/>
        <v>-0.53184473163992152</v>
      </c>
      <c r="U48" s="17">
        <f t="shared" si="20"/>
        <v>226.51378545039347</v>
      </c>
      <c r="V48" s="17"/>
      <c r="W48" s="17"/>
      <c r="X48" s="17" t="str">
        <f t="shared" si="21"/>
        <v/>
      </c>
      <c r="Y48" s="17"/>
      <c r="Z48" s="17"/>
      <c r="AA48" s="17" t="str">
        <f t="shared" si="4"/>
        <v/>
      </c>
      <c r="AB48" s="17" t="str">
        <f t="shared" si="5"/>
        <v/>
      </c>
      <c r="AC48" s="17" t="str">
        <f t="shared" si="6"/>
        <v/>
      </c>
      <c r="AD48" s="17"/>
      <c r="AE48" s="17"/>
      <c r="AF48" s="17"/>
      <c r="AG48" s="17" t="str">
        <f t="shared" si="7"/>
        <v/>
      </c>
      <c r="AH48" s="17" t="str">
        <f t="shared" si="8"/>
        <v/>
      </c>
      <c r="AI48" s="17" t="str">
        <f t="shared" si="9"/>
        <v/>
      </c>
      <c r="AJ48" s="17"/>
      <c r="AK48" s="17"/>
      <c r="AL48" s="17"/>
      <c r="AM48" s="17" t="str">
        <f t="shared" si="10"/>
        <v/>
      </c>
      <c r="AN48" s="17" t="str">
        <f t="shared" si="11"/>
        <v/>
      </c>
      <c r="AO48" s="17" t="str">
        <f t="shared" si="12"/>
        <v/>
      </c>
      <c r="AP48" s="17"/>
      <c r="AQ48" s="17"/>
      <c r="AR48" s="17"/>
      <c r="AS48" s="17" t="str">
        <f t="shared" si="13"/>
        <v/>
      </c>
      <c r="AT48" s="17" t="str">
        <f t="shared" si="14"/>
        <v/>
      </c>
      <c r="AU48" s="17" t="str">
        <f t="shared" si="15"/>
        <v/>
      </c>
      <c r="AV48" s="17"/>
      <c r="AW48" s="17"/>
      <c r="AX48" s="17"/>
      <c r="AY48" s="17"/>
      <c r="AZ48" s="17"/>
      <c r="BA48" s="17"/>
      <c r="BB48" s="17"/>
      <c r="BC48" s="17"/>
      <c r="BD48" s="17"/>
    </row>
    <row r="49" spans="1:56" s="16" customFormat="1">
      <c r="A49" s="15">
        <v>39174</v>
      </c>
      <c r="B49" s="13"/>
      <c r="C49" s="13"/>
      <c r="D49" s="13"/>
      <c r="E49" s="17"/>
      <c r="F49" s="17">
        <v>355.27</v>
      </c>
      <c r="G49" s="17">
        <f t="shared" si="24"/>
        <v>2814.760604610578</v>
      </c>
      <c r="H49" s="17">
        <f t="shared" si="25"/>
        <v>73.292235092464352</v>
      </c>
      <c r="I49" s="17">
        <f t="shared" si="16"/>
        <v>226.1191758504041</v>
      </c>
      <c r="J49" s="17"/>
      <c r="K49" s="17"/>
      <c r="L49" s="17">
        <v>363.85</v>
      </c>
      <c r="M49" s="17">
        <f t="shared" si="23"/>
        <v>2748.3853236223722</v>
      </c>
      <c r="N49" s="17">
        <f t="shared" si="26"/>
        <v>18.756184333225292</v>
      </c>
      <c r="O49" s="17">
        <f t="shared" si="17"/>
        <v>224.20994539584356</v>
      </c>
      <c r="P49" s="17"/>
      <c r="Q49" s="17"/>
      <c r="R49" s="17">
        <v>370.81</v>
      </c>
      <c r="S49" s="17">
        <f t="shared" si="18"/>
        <v>2696.7988997060488</v>
      </c>
      <c r="T49" s="17">
        <f t="shared" si="19"/>
        <v>0.14169483018872597</v>
      </c>
      <c r="U49" s="17">
        <f t="shared" si="20"/>
        <v>226.58244391745041</v>
      </c>
      <c r="V49" s="17"/>
      <c r="W49" s="17"/>
      <c r="X49" s="17" t="str">
        <f t="shared" si="21"/>
        <v/>
      </c>
      <c r="Y49" s="17"/>
      <c r="Z49" s="17"/>
      <c r="AA49" s="17" t="str">
        <f t="shared" si="4"/>
        <v/>
      </c>
      <c r="AB49" s="17" t="str">
        <f t="shared" si="5"/>
        <v/>
      </c>
      <c r="AC49" s="17" t="str">
        <f t="shared" si="6"/>
        <v/>
      </c>
      <c r="AD49" s="17"/>
      <c r="AE49" s="17"/>
      <c r="AF49" s="17"/>
      <c r="AG49" s="17" t="str">
        <f t="shared" si="7"/>
        <v/>
      </c>
      <c r="AH49" s="17" t="str">
        <f t="shared" si="8"/>
        <v/>
      </c>
      <c r="AI49" s="17" t="str">
        <f t="shared" si="9"/>
        <v/>
      </c>
      <c r="AJ49" s="17"/>
      <c r="AK49" s="17"/>
      <c r="AL49" s="17"/>
      <c r="AM49" s="17" t="str">
        <f t="shared" si="10"/>
        <v/>
      </c>
      <c r="AN49" s="17" t="str">
        <f t="shared" si="11"/>
        <v/>
      </c>
      <c r="AO49" s="17" t="str">
        <f t="shared" si="12"/>
        <v/>
      </c>
      <c r="AP49" s="17"/>
      <c r="AQ49" s="17"/>
      <c r="AR49" s="17"/>
      <c r="AS49" s="17" t="str">
        <f t="shared" si="13"/>
        <v/>
      </c>
      <c r="AT49" s="17" t="str">
        <f t="shared" si="14"/>
        <v/>
      </c>
      <c r="AU49" s="17" t="str">
        <f t="shared" si="15"/>
        <v/>
      </c>
      <c r="AV49" s="17"/>
      <c r="AW49" s="17"/>
      <c r="AX49" s="17"/>
      <c r="AY49" s="17"/>
      <c r="AZ49" s="17"/>
      <c r="BA49" s="17"/>
      <c r="BB49" s="17"/>
      <c r="BC49" s="17"/>
      <c r="BD49" s="17"/>
    </row>
    <row r="50" spans="1:56" s="16" customFormat="1">
      <c r="A50" s="15">
        <v>39177</v>
      </c>
      <c r="B50" s="13">
        <v>3.42</v>
      </c>
      <c r="C50" s="13">
        <f t="shared" si="22"/>
        <v>226.47200000000001</v>
      </c>
      <c r="D50" s="13"/>
      <c r="E50" s="17"/>
      <c r="F50" s="17">
        <v>356.07</v>
      </c>
      <c r="G50" s="17">
        <f t="shared" si="24"/>
        <v>2808.4365433763023</v>
      </c>
      <c r="H50" s="17">
        <f t="shared" si="25"/>
        <v>76.886518081002237</v>
      </c>
      <c r="I50" s="17">
        <f t="shared" si="16"/>
        <v>226.48556555361898</v>
      </c>
      <c r="J50" s="17"/>
      <c r="K50" s="17"/>
      <c r="L50" s="17">
        <v>364.56</v>
      </c>
      <c r="M50" s="17">
        <f t="shared" si="23"/>
        <v>2743.0326969497478</v>
      </c>
      <c r="N50" s="17">
        <f t="shared" si="26"/>
        <v>21.66562281613767</v>
      </c>
      <c r="O50" s="17">
        <f t="shared" si="17"/>
        <v>224.50652424221587</v>
      </c>
      <c r="P50" s="17"/>
      <c r="Q50" s="17"/>
      <c r="R50" s="17">
        <v>371.15</v>
      </c>
      <c r="S50" s="17">
        <f t="shared" si="18"/>
        <v>2694.3284386366704</v>
      </c>
      <c r="T50" s="17">
        <f t="shared" si="19"/>
        <v>1.6659414036373619</v>
      </c>
      <c r="U50" s="17">
        <f t="shared" si="20"/>
        <v>226.73782073431573</v>
      </c>
      <c r="V50" s="17"/>
      <c r="W50" s="17"/>
      <c r="X50" s="17" t="str">
        <f t="shared" si="21"/>
        <v/>
      </c>
      <c r="Y50" s="17"/>
      <c r="Z50" s="17"/>
      <c r="AA50" s="17" t="str">
        <f t="shared" si="4"/>
        <v/>
      </c>
      <c r="AB50" s="17" t="str">
        <f t="shared" si="5"/>
        <v/>
      </c>
      <c r="AC50" s="17" t="str">
        <f t="shared" si="6"/>
        <v/>
      </c>
      <c r="AD50" s="17"/>
      <c r="AE50" s="17"/>
      <c r="AF50" s="17"/>
      <c r="AG50" s="17" t="str">
        <f t="shared" si="7"/>
        <v/>
      </c>
      <c r="AH50" s="17" t="str">
        <f t="shared" si="8"/>
        <v/>
      </c>
      <c r="AI50" s="17" t="str">
        <f t="shared" si="9"/>
        <v/>
      </c>
      <c r="AJ50" s="17"/>
      <c r="AK50" s="17"/>
      <c r="AL50" s="17"/>
      <c r="AM50" s="17" t="str">
        <f t="shared" si="10"/>
        <v/>
      </c>
      <c r="AN50" s="17" t="str">
        <f t="shared" si="11"/>
        <v/>
      </c>
      <c r="AO50" s="17" t="str">
        <f t="shared" si="12"/>
        <v/>
      </c>
      <c r="AP50" s="17"/>
      <c r="AQ50" s="17"/>
      <c r="AR50" s="17"/>
      <c r="AS50" s="17" t="str">
        <f t="shared" si="13"/>
        <v/>
      </c>
      <c r="AT50" s="17" t="str">
        <f t="shared" si="14"/>
        <v/>
      </c>
      <c r="AU50" s="17" t="str">
        <f t="shared" si="15"/>
        <v/>
      </c>
      <c r="AV50" s="17"/>
      <c r="AW50" s="17"/>
      <c r="AX50" s="17"/>
      <c r="AY50" s="17"/>
      <c r="AZ50" s="17"/>
      <c r="BA50" s="17"/>
      <c r="BB50" s="17"/>
      <c r="BC50" s="17"/>
      <c r="BD50" s="17"/>
    </row>
    <row r="51" spans="1:56" s="16" customFormat="1">
      <c r="A51" s="15">
        <v>39179</v>
      </c>
      <c r="B51" s="13">
        <v>3.35</v>
      </c>
      <c r="C51" s="13">
        <f t="shared" si="22"/>
        <v>226.542</v>
      </c>
      <c r="D51" s="13"/>
      <c r="E51" s="17"/>
      <c r="F51" s="17">
        <v>356.02</v>
      </c>
      <c r="G51" s="17">
        <f t="shared" si="24"/>
        <v>2808.8309645525533</v>
      </c>
      <c r="H51" s="17">
        <f t="shared" si="25"/>
        <v>76.662584356912816</v>
      </c>
      <c r="I51" s="17">
        <f t="shared" si="16"/>
        <v>226.46273846655583</v>
      </c>
      <c r="J51" s="17"/>
      <c r="K51" s="17"/>
      <c r="L51" s="17">
        <v>364.45</v>
      </c>
      <c r="M51" s="17">
        <f t="shared" si="23"/>
        <v>2743.8606118809166</v>
      </c>
      <c r="N51" s="17">
        <f t="shared" si="26"/>
        <v>21.215988594363466</v>
      </c>
      <c r="O51" s="17">
        <f t="shared" si="17"/>
        <v>224.46068996884441</v>
      </c>
      <c r="P51" s="17"/>
      <c r="Q51" s="17"/>
      <c r="R51" s="17">
        <v>370.96</v>
      </c>
      <c r="S51" s="17">
        <f t="shared" si="18"/>
        <v>2695.7084321759758</v>
      </c>
      <c r="T51" s="17">
        <f t="shared" si="19"/>
        <v>0.8145740938803101</v>
      </c>
      <c r="U51" s="17">
        <f t="shared" si="20"/>
        <v>226.65103507582876</v>
      </c>
      <c r="V51" s="17"/>
      <c r="W51" s="17"/>
      <c r="X51" s="17" t="str">
        <f t="shared" si="21"/>
        <v/>
      </c>
      <c r="Y51" s="17"/>
      <c r="Z51" s="17"/>
      <c r="AA51" s="17" t="str">
        <f t="shared" si="4"/>
        <v/>
      </c>
      <c r="AB51" s="17" t="str">
        <f t="shared" si="5"/>
        <v/>
      </c>
      <c r="AC51" s="17" t="str">
        <f t="shared" si="6"/>
        <v/>
      </c>
      <c r="AD51" s="17"/>
      <c r="AE51" s="17"/>
      <c r="AF51" s="17"/>
      <c r="AG51" s="17" t="str">
        <f t="shared" si="7"/>
        <v/>
      </c>
      <c r="AH51" s="17" t="str">
        <f t="shared" si="8"/>
        <v/>
      </c>
      <c r="AI51" s="17" t="str">
        <f t="shared" si="9"/>
        <v/>
      </c>
      <c r="AJ51" s="17"/>
      <c r="AK51" s="17"/>
      <c r="AL51" s="17"/>
      <c r="AM51" s="17" t="str">
        <f t="shared" si="10"/>
        <v/>
      </c>
      <c r="AN51" s="17" t="str">
        <f t="shared" si="11"/>
        <v/>
      </c>
      <c r="AO51" s="17" t="str">
        <f t="shared" si="12"/>
        <v/>
      </c>
      <c r="AP51" s="17"/>
      <c r="AQ51" s="17"/>
      <c r="AR51" s="17"/>
      <c r="AS51" s="17" t="str">
        <f t="shared" si="13"/>
        <v/>
      </c>
      <c r="AT51" s="17" t="str">
        <f t="shared" si="14"/>
        <v/>
      </c>
      <c r="AU51" s="17" t="str">
        <f t="shared" si="15"/>
        <v/>
      </c>
      <c r="AV51" s="17"/>
      <c r="AW51" s="17"/>
      <c r="AX51" s="17"/>
      <c r="AY51" s="17"/>
      <c r="AZ51" s="17"/>
      <c r="BA51" s="17"/>
      <c r="BB51" s="17"/>
      <c r="BC51" s="17"/>
      <c r="BD51" s="17"/>
    </row>
    <row r="52" spans="1:56" s="16" customFormat="1">
      <c r="A52" s="15">
        <v>39182</v>
      </c>
      <c r="B52" s="13">
        <v>3.12</v>
      </c>
      <c r="C52" s="13">
        <f t="shared" si="22"/>
        <v>226.77199999999999</v>
      </c>
      <c r="D52" s="13"/>
      <c r="E52" s="17"/>
      <c r="F52" s="17">
        <v>356.19</v>
      </c>
      <c r="G52" s="17">
        <f t="shared" si="24"/>
        <v>2807.4903843454335</v>
      </c>
      <c r="H52" s="17">
        <f t="shared" si="25"/>
        <v>77.423574670326957</v>
      </c>
      <c r="I52" s="17">
        <f t="shared" si="16"/>
        <v>226.5403113833157</v>
      </c>
      <c r="J52" s="17"/>
      <c r="K52" s="17"/>
      <c r="L52" s="17">
        <v>364.49</v>
      </c>
      <c r="M52" s="17">
        <f t="shared" si="23"/>
        <v>2743.5594940876294</v>
      </c>
      <c r="N52" s="17">
        <f t="shared" si="26"/>
        <v>21.379539514197063</v>
      </c>
      <c r="O52" s="17">
        <f t="shared" si="17"/>
        <v>224.47736182611592</v>
      </c>
      <c r="P52" s="17"/>
      <c r="Q52" s="17"/>
      <c r="R52" s="17">
        <v>370.67</v>
      </c>
      <c r="S52" s="17">
        <f t="shared" si="18"/>
        <v>2697.8174656702731</v>
      </c>
      <c r="T52" s="17">
        <f t="shared" si="19"/>
        <v>-0.48692153268848415</v>
      </c>
      <c r="U52" s="17">
        <f t="shared" si="20"/>
        <v>226.51836477750371</v>
      </c>
      <c r="V52" s="17"/>
      <c r="W52" s="17"/>
      <c r="X52" s="17" t="str">
        <f t="shared" si="21"/>
        <v/>
      </c>
      <c r="Y52" s="17"/>
      <c r="Z52" s="17"/>
      <c r="AA52" s="17" t="str">
        <f t="shared" si="4"/>
        <v/>
      </c>
      <c r="AB52" s="17" t="str">
        <f t="shared" si="5"/>
        <v/>
      </c>
      <c r="AC52" s="17" t="str">
        <f t="shared" si="6"/>
        <v/>
      </c>
      <c r="AD52" s="17"/>
      <c r="AE52" s="17"/>
      <c r="AF52" s="17"/>
      <c r="AG52" s="17" t="str">
        <f t="shared" si="7"/>
        <v/>
      </c>
      <c r="AH52" s="17" t="str">
        <f t="shared" si="8"/>
        <v/>
      </c>
      <c r="AI52" s="17" t="str">
        <f t="shared" si="9"/>
        <v/>
      </c>
      <c r="AJ52" s="17"/>
      <c r="AK52" s="17"/>
      <c r="AL52" s="17"/>
      <c r="AM52" s="17" t="str">
        <f t="shared" si="10"/>
        <v/>
      </c>
      <c r="AN52" s="17" t="str">
        <f t="shared" si="11"/>
        <v/>
      </c>
      <c r="AO52" s="17" t="str">
        <f t="shared" si="12"/>
        <v/>
      </c>
      <c r="AP52" s="17"/>
      <c r="AQ52" s="17"/>
      <c r="AR52" s="17"/>
      <c r="AS52" s="17" t="str">
        <f t="shared" si="13"/>
        <v/>
      </c>
      <c r="AT52" s="17" t="str">
        <f t="shared" si="14"/>
        <v/>
      </c>
      <c r="AU52" s="17" t="str">
        <f t="shared" si="15"/>
        <v/>
      </c>
      <c r="AV52" s="17"/>
      <c r="AW52" s="17"/>
      <c r="AX52" s="17"/>
      <c r="AY52" s="17"/>
      <c r="AZ52" s="17"/>
      <c r="BA52" s="17"/>
      <c r="BB52" s="17"/>
      <c r="BC52" s="17"/>
      <c r="BD52" s="17"/>
    </row>
    <row r="53" spans="1:56" s="16" customFormat="1">
      <c r="A53" s="15">
        <v>39184</v>
      </c>
      <c r="B53" s="13">
        <v>3.302</v>
      </c>
      <c r="C53" s="13">
        <f t="shared" si="22"/>
        <v>226.59</v>
      </c>
      <c r="D53" s="13"/>
      <c r="E53" s="17"/>
      <c r="F53" s="17">
        <v>355.9</v>
      </c>
      <c r="G53" s="17">
        <f t="shared" si="24"/>
        <v>2809.778027535825</v>
      </c>
      <c r="H53" s="17">
        <f t="shared" si="25"/>
        <v>76.124758653172648</v>
      </c>
      <c r="I53" s="17">
        <f t="shared" si="16"/>
        <v>226.40791423579742</v>
      </c>
      <c r="J53" s="17"/>
      <c r="K53" s="17"/>
      <c r="L53" s="17">
        <v>364.26</v>
      </c>
      <c r="M53" s="17">
        <f t="shared" si="23"/>
        <v>2745.2918245209466</v>
      </c>
      <c r="N53" s="17">
        <f t="shared" si="26"/>
        <v>20.438378529265719</v>
      </c>
      <c r="O53" s="17">
        <f t="shared" si="17"/>
        <v>224.38142288779468</v>
      </c>
      <c r="P53" s="17"/>
      <c r="Q53" s="17"/>
      <c r="R53" s="17">
        <v>370.7</v>
      </c>
      <c r="S53" s="17">
        <f t="shared" si="18"/>
        <v>2697.5991367682764</v>
      </c>
      <c r="T53" s="17">
        <f t="shared" si="19"/>
        <v>-0.35216956611884598</v>
      </c>
      <c r="U53" s="17">
        <f t="shared" si="20"/>
        <v>226.53210096165964</v>
      </c>
      <c r="V53" s="17"/>
      <c r="W53" s="17"/>
      <c r="X53" s="17" t="str">
        <f t="shared" si="21"/>
        <v/>
      </c>
      <c r="Y53" s="17"/>
      <c r="Z53" s="17"/>
      <c r="AA53" s="17" t="str">
        <f t="shared" si="4"/>
        <v/>
      </c>
      <c r="AB53" s="17" t="str">
        <f t="shared" si="5"/>
        <v/>
      </c>
      <c r="AC53" s="17" t="str">
        <f t="shared" si="6"/>
        <v/>
      </c>
      <c r="AD53" s="17"/>
      <c r="AE53" s="17"/>
      <c r="AF53" s="17"/>
      <c r="AG53" s="17" t="str">
        <f t="shared" si="7"/>
        <v/>
      </c>
      <c r="AH53" s="17" t="str">
        <f t="shared" si="8"/>
        <v/>
      </c>
      <c r="AI53" s="17" t="str">
        <f t="shared" si="9"/>
        <v/>
      </c>
      <c r="AJ53" s="17"/>
      <c r="AK53" s="17"/>
      <c r="AL53" s="17"/>
      <c r="AM53" s="17" t="str">
        <f t="shared" si="10"/>
        <v/>
      </c>
      <c r="AN53" s="17" t="str">
        <f t="shared" si="11"/>
        <v/>
      </c>
      <c r="AO53" s="17" t="str">
        <f t="shared" si="12"/>
        <v/>
      </c>
      <c r="AP53" s="17"/>
      <c r="AQ53" s="17"/>
      <c r="AR53" s="17"/>
      <c r="AS53" s="17" t="str">
        <f t="shared" si="13"/>
        <v/>
      </c>
      <c r="AT53" s="17" t="str">
        <f t="shared" si="14"/>
        <v/>
      </c>
      <c r="AU53" s="17" t="str">
        <f t="shared" si="15"/>
        <v/>
      </c>
      <c r="AV53" s="17"/>
      <c r="AW53" s="17"/>
      <c r="AX53" s="17"/>
      <c r="AY53" s="17"/>
      <c r="AZ53" s="17"/>
      <c r="BA53" s="17"/>
      <c r="BB53" s="17"/>
      <c r="BC53" s="17"/>
      <c r="BD53" s="17"/>
    </row>
    <row r="54" spans="1:56" s="16" customFormat="1">
      <c r="A54" s="15">
        <v>39188</v>
      </c>
      <c r="B54" s="13">
        <v>3.3140000000000001</v>
      </c>
      <c r="C54" s="13">
        <f t="shared" si="22"/>
        <v>226.578</v>
      </c>
      <c r="D54" s="13"/>
      <c r="E54" s="17"/>
      <c r="F54" s="17">
        <v>355.95</v>
      </c>
      <c r="G54" s="17">
        <f t="shared" si="24"/>
        <v>2809.3833403567919</v>
      </c>
      <c r="H54" s="17">
        <f t="shared" si="25"/>
        <v>76.348918739819851</v>
      </c>
      <c r="I54" s="17">
        <f t="shared" si="16"/>
        <v>226.43076439753514</v>
      </c>
      <c r="J54" s="17"/>
      <c r="K54" s="17"/>
      <c r="L54" s="17">
        <v>364.34</v>
      </c>
      <c r="M54" s="17">
        <f t="shared" si="23"/>
        <v>2744.6890267332715</v>
      </c>
      <c r="N54" s="17">
        <f t="shared" si="26"/>
        <v>20.765943035659689</v>
      </c>
      <c r="O54" s="17">
        <f t="shared" si="17"/>
        <v>224.41481376510293</v>
      </c>
      <c r="P54" s="17"/>
      <c r="Q54" s="17"/>
      <c r="R54" s="17">
        <v>370.77</v>
      </c>
      <c r="S54" s="17">
        <f t="shared" si="18"/>
        <v>2697.0898400625729</v>
      </c>
      <c r="T54" s="17">
        <f t="shared" si="19"/>
        <v>-3.785111826823595E-2</v>
      </c>
      <c r="U54" s="17">
        <f t="shared" si="20"/>
        <v>226.56414157815817</v>
      </c>
      <c r="V54" s="17"/>
      <c r="W54" s="17"/>
      <c r="X54" s="17" t="str">
        <f t="shared" si="21"/>
        <v/>
      </c>
      <c r="Y54" s="17"/>
      <c r="Z54" s="17"/>
      <c r="AA54" s="17" t="str">
        <f t="shared" si="4"/>
        <v/>
      </c>
      <c r="AB54" s="17" t="str">
        <f t="shared" si="5"/>
        <v/>
      </c>
      <c r="AC54" s="17" t="str">
        <f t="shared" si="6"/>
        <v/>
      </c>
      <c r="AD54" s="17"/>
      <c r="AE54" s="17"/>
      <c r="AF54" s="17"/>
      <c r="AG54" s="17" t="str">
        <f t="shared" si="7"/>
        <v/>
      </c>
      <c r="AH54" s="17" t="str">
        <f t="shared" si="8"/>
        <v/>
      </c>
      <c r="AI54" s="17" t="str">
        <f t="shared" si="9"/>
        <v/>
      </c>
      <c r="AJ54" s="17"/>
      <c r="AK54" s="17"/>
      <c r="AL54" s="17"/>
      <c r="AM54" s="17" t="str">
        <f t="shared" si="10"/>
        <v/>
      </c>
      <c r="AN54" s="17" t="str">
        <f t="shared" si="11"/>
        <v/>
      </c>
      <c r="AO54" s="17" t="str">
        <f t="shared" si="12"/>
        <v/>
      </c>
      <c r="AP54" s="17"/>
      <c r="AQ54" s="17"/>
      <c r="AR54" s="17"/>
      <c r="AS54" s="17" t="str">
        <f t="shared" si="13"/>
        <v/>
      </c>
      <c r="AT54" s="17" t="str">
        <f t="shared" si="14"/>
        <v/>
      </c>
      <c r="AU54" s="17" t="str">
        <f t="shared" si="15"/>
        <v/>
      </c>
      <c r="AV54" s="17"/>
      <c r="AW54" s="17"/>
      <c r="AX54" s="17"/>
      <c r="AY54" s="17"/>
      <c r="AZ54" s="17"/>
      <c r="BA54" s="17"/>
      <c r="BB54" s="17"/>
      <c r="BC54" s="17"/>
      <c r="BD54" s="17"/>
    </row>
    <row r="55" spans="1:56" s="16" customFormat="1">
      <c r="A55" s="15">
        <v>39191</v>
      </c>
      <c r="B55" s="13">
        <v>3.86</v>
      </c>
      <c r="C55" s="13">
        <f t="shared" si="22"/>
        <v>226.03199999999998</v>
      </c>
      <c r="D55" s="13"/>
      <c r="E55" s="17"/>
      <c r="F55" s="17">
        <v>355</v>
      </c>
      <c r="G55" s="17">
        <f t="shared" si="24"/>
        <v>2816.9014084507044</v>
      </c>
      <c r="H55" s="17">
        <f t="shared" si="25"/>
        <v>72.073681809164668</v>
      </c>
      <c r="I55" s="17">
        <f t="shared" ref="I55:I86" si="27">$F$14+H55/9.81</f>
        <v>225.99496042906878</v>
      </c>
      <c r="J55" s="17"/>
      <c r="K55" s="17"/>
      <c r="L55" s="17">
        <v>363.75</v>
      </c>
      <c r="M55" s="17">
        <f t="shared" si="23"/>
        <v>2749.1408934707906</v>
      </c>
      <c r="N55" s="17">
        <f t="shared" si="26"/>
        <v>18.345021433379316</v>
      </c>
      <c r="O55" s="17">
        <f t="shared" ref="O55:O86" si="28">$L$14+N55/9.81</f>
        <v>224.16803276588985</v>
      </c>
      <c r="P55" s="17"/>
      <c r="Q55" s="17"/>
      <c r="R55" s="17">
        <v>370.8</v>
      </c>
      <c r="S55" s="17">
        <f t="shared" si="18"/>
        <v>2696.8716289104636</v>
      </c>
      <c r="T55" s="17">
        <f t="shared" si="19"/>
        <v>9.6812745758825258E-2</v>
      </c>
      <c r="U55" s="17">
        <f t="shared" si="20"/>
        <v>226.57786878142289</v>
      </c>
      <c r="V55" s="17"/>
      <c r="W55" s="17"/>
      <c r="X55" s="17" t="str">
        <f t="shared" si="21"/>
        <v/>
      </c>
      <c r="Y55" s="17"/>
      <c r="Z55" s="17"/>
      <c r="AA55" s="17" t="str">
        <f t="shared" si="4"/>
        <v/>
      </c>
      <c r="AB55" s="17" t="str">
        <f t="shared" si="5"/>
        <v/>
      </c>
      <c r="AC55" s="17" t="str">
        <f t="shared" si="6"/>
        <v/>
      </c>
      <c r="AD55" s="17"/>
      <c r="AE55" s="17"/>
      <c r="AF55" s="17"/>
      <c r="AG55" s="17" t="str">
        <f t="shared" si="7"/>
        <v/>
      </c>
      <c r="AH55" s="17" t="str">
        <f t="shared" si="8"/>
        <v/>
      </c>
      <c r="AI55" s="17" t="str">
        <f t="shared" si="9"/>
        <v/>
      </c>
      <c r="AJ55" s="17"/>
      <c r="AK55" s="17"/>
      <c r="AL55" s="17"/>
      <c r="AM55" s="17" t="str">
        <f t="shared" si="10"/>
        <v/>
      </c>
      <c r="AN55" s="17" t="str">
        <f t="shared" si="11"/>
        <v/>
      </c>
      <c r="AO55" s="17" t="str">
        <f t="shared" si="12"/>
        <v/>
      </c>
      <c r="AP55" s="17"/>
      <c r="AQ55" s="17"/>
      <c r="AR55" s="17"/>
      <c r="AS55" s="17" t="str">
        <f t="shared" si="13"/>
        <v/>
      </c>
      <c r="AT55" s="17" t="str">
        <f t="shared" si="14"/>
        <v/>
      </c>
      <c r="AU55" s="17" t="str">
        <f t="shared" si="15"/>
        <v/>
      </c>
      <c r="AV55" s="17"/>
      <c r="AW55" s="17"/>
      <c r="AX55" s="17"/>
      <c r="AY55" s="17"/>
      <c r="AZ55" s="17"/>
      <c r="BA55" s="17"/>
      <c r="BB55" s="17"/>
      <c r="BC55" s="17"/>
      <c r="BD55" s="17"/>
    </row>
    <row r="56" spans="1:56" s="16" customFormat="1">
      <c r="A56" s="15">
        <v>39192</v>
      </c>
      <c r="B56" s="13">
        <v>4.09</v>
      </c>
      <c r="C56" s="13">
        <f t="shared" si="22"/>
        <v>225.80199999999999</v>
      </c>
      <c r="D56" s="13"/>
      <c r="E56" s="17"/>
      <c r="F56" s="17">
        <v>354.42</v>
      </c>
      <c r="G56" s="17">
        <f t="shared" si="24"/>
        <v>2821.5112013994699</v>
      </c>
      <c r="H56" s="17">
        <f t="shared" si="25"/>
        <v>69.446634532327153</v>
      </c>
      <c r="I56" s="17">
        <f t="shared" si="27"/>
        <v>225.72716763836158</v>
      </c>
      <c r="J56" s="17"/>
      <c r="K56" s="17"/>
      <c r="L56" s="17">
        <v>363.35</v>
      </c>
      <c r="M56" s="17">
        <f t="shared" si="23"/>
        <v>2752.1673317737718</v>
      </c>
      <c r="N56" s="17">
        <f t="shared" si="26"/>
        <v>16.696940192472653</v>
      </c>
      <c r="O56" s="17">
        <f t="shared" si="28"/>
        <v>224.00003263939578</v>
      </c>
      <c r="P56" s="17"/>
      <c r="Q56" s="17"/>
      <c r="R56" s="17">
        <v>370.69</v>
      </c>
      <c r="S56" s="17">
        <f t="shared" si="18"/>
        <v>2697.6719091424102</v>
      </c>
      <c r="T56" s="17">
        <f t="shared" si="19"/>
        <v>-0.39708395020716125</v>
      </c>
      <c r="U56" s="17">
        <f t="shared" si="20"/>
        <v>226.52752253310834</v>
      </c>
      <c r="V56" s="17"/>
      <c r="W56" s="17"/>
      <c r="X56" s="17" t="str">
        <f t="shared" si="21"/>
        <v/>
      </c>
      <c r="Y56" s="17"/>
      <c r="Z56" s="17"/>
      <c r="AA56" s="17" t="str">
        <f t="shared" si="4"/>
        <v/>
      </c>
      <c r="AB56" s="17" t="str">
        <f t="shared" si="5"/>
        <v/>
      </c>
      <c r="AC56" s="17" t="str">
        <f t="shared" si="6"/>
        <v/>
      </c>
      <c r="AD56" s="17"/>
      <c r="AE56" s="17"/>
      <c r="AF56" s="17"/>
      <c r="AG56" s="17" t="str">
        <f t="shared" si="7"/>
        <v/>
      </c>
      <c r="AH56" s="17" t="str">
        <f t="shared" si="8"/>
        <v/>
      </c>
      <c r="AI56" s="17" t="str">
        <f t="shared" si="9"/>
        <v/>
      </c>
      <c r="AJ56" s="17"/>
      <c r="AK56" s="17"/>
      <c r="AL56" s="17"/>
      <c r="AM56" s="17" t="str">
        <f t="shared" si="10"/>
        <v/>
      </c>
      <c r="AN56" s="17" t="str">
        <f t="shared" si="11"/>
        <v/>
      </c>
      <c r="AO56" s="17" t="str">
        <f t="shared" si="12"/>
        <v/>
      </c>
      <c r="AP56" s="17"/>
      <c r="AQ56" s="17"/>
      <c r="AR56" s="17"/>
      <c r="AS56" s="17" t="str">
        <f t="shared" si="13"/>
        <v/>
      </c>
      <c r="AT56" s="17" t="str">
        <f t="shared" si="14"/>
        <v/>
      </c>
      <c r="AU56" s="17" t="str">
        <f t="shared" si="15"/>
        <v/>
      </c>
      <c r="AV56" s="17"/>
      <c r="AW56" s="17"/>
      <c r="AX56" s="17"/>
      <c r="AY56" s="17"/>
      <c r="AZ56" s="17"/>
      <c r="BA56" s="17"/>
      <c r="BB56" s="17"/>
      <c r="BC56" s="17"/>
      <c r="BD56" s="17"/>
    </row>
    <row r="57" spans="1:56" s="16" customFormat="1">
      <c r="A57" s="15">
        <v>39195</v>
      </c>
      <c r="B57" s="13">
        <v>4.5469999999999997</v>
      </c>
      <c r="C57" s="13">
        <f t="shared" si="22"/>
        <v>225.345</v>
      </c>
      <c r="D57" s="13"/>
      <c r="E57" s="17"/>
      <c r="F57" s="17">
        <v>353.62</v>
      </c>
      <c r="G57" s="17">
        <f t="shared" si="24"/>
        <v>2827.8943498670892</v>
      </c>
      <c r="H57" s="17">
        <f t="shared" si="25"/>
        <v>65.80190791498228</v>
      </c>
      <c r="I57" s="17">
        <f t="shared" si="27"/>
        <v>225.35563587308687</v>
      </c>
      <c r="J57" s="17"/>
      <c r="K57" s="17"/>
      <c r="L57" s="17">
        <v>362.89</v>
      </c>
      <c r="M57" s="17">
        <f t="shared" si="23"/>
        <v>2755.6559839069691</v>
      </c>
      <c r="N57" s="17">
        <f t="shared" si="26"/>
        <v>14.794838876906965</v>
      </c>
      <c r="O57" s="17">
        <f t="shared" si="28"/>
        <v>223.80613851956238</v>
      </c>
      <c r="P57" s="17"/>
      <c r="Q57" s="17"/>
      <c r="R57" s="17">
        <v>370.81</v>
      </c>
      <c r="S57" s="17">
        <f t="shared" si="18"/>
        <v>2696.7988997060488</v>
      </c>
      <c r="T57" s="17">
        <f t="shared" si="19"/>
        <v>0.14169483018872597</v>
      </c>
      <c r="U57" s="17">
        <f t="shared" si="20"/>
        <v>226.58244391745041</v>
      </c>
      <c r="V57" s="17"/>
      <c r="W57" s="17"/>
      <c r="X57" s="17" t="str">
        <f t="shared" si="21"/>
        <v/>
      </c>
      <c r="Y57" s="17"/>
      <c r="Z57" s="17"/>
      <c r="AA57" s="17" t="str">
        <f t="shared" si="4"/>
        <v/>
      </c>
      <c r="AB57" s="17" t="str">
        <f t="shared" si="5"/>
        <v/>
      </c>
      <c r="AC57" s="17" t="str">
        <f t="shared" si="6"/>
        <v/>
      </c>
      <c r="AD57" s="17"/>
      <c r="AE57" s="17"/>
      <c r="AF57" s="17"/>
      <c r="AG57" s="17" t="str">
        <f t="shared" si="7"/>
        <v/>
      </c>
      <c r="AH57" s="17" t="str">
        <f t="shared" si="8"/>
        <v/>
      </c>
      <c r="AI57" s="17" t="str">
        <f t="shared" si="9"/>
        <v/>
      </c>
      <c r="AJ57" s="17"/>
      <c r="AK57" s="17"/>
      <c r="AL57" s="17"/>
      <c r="AM57" s="17" t="str">
        <f t="shared" si="10"/>
        <v/>
      </c>
      <c r="AN57" s="17" t="str">
        <f t="shared" si="11"/>
        <v/>
      </c>
      <c r="AO57" s="17" t="str">
        <f t="shared" si="12"/>
        <v/>
      </c>
      <c r="AP57" s="17"/>
      <c r="AQ57" s="17"/>
      <c r="AR57" s="17"/>
      <c r="AS57" s="17" t="str">
        <f t="shared" si="13"/>
        <v/>
      </c>
      <c r="AT57" s="17" t="str">
        <f t="shared" si="14"/>
        <v/>
      </c>
      <c r="AU57" s="17" t="str">
        <f t="shared" si="15"/>
        <v/>
      </c>
      <c r="AV57" s="17"/>
      <c r="AW57" s="17"/>
      <c r="AX57" s="17"/>
      <c r="AY57" s="17"/>
      <c r="AZ57" s="17"/>
      <c r="BA57" s="17"/>
      <c r="BB57" s="17"/>
      <c r="BC57" s="17"/>
      <c r="BD57" s="17"/>
    </row>
    <row r="58" spans="1:56" s="16" customFormat="1">
      <c r="A58" s="15">
        <v>39196</v>
      </c>
      <c r="B58" s="13">
        <v>4.66</v>
      </c>
      <c r="C58" s="13">
        <f t="shared" si="22"/>
        <v>225.232</v>
      </c>
      <c r="D58" s="13"/>
      <c r="E58" s="17"/>
      <c r="F58" s="17">
        <v>353.52</v>
      </c>
      <c r="G58" s="17">
        <f t="shared" si="24"/>
        <v>2828.6942747227881</v>
      </c>
      <c r="H58" s="17">
        <f t="shared" si="25"/>
        <v>65.344578102201126</v>
      </c>
      <c r="I58" s="17">
        <f t="shared" si="27"/>
        <v>225.3090171358003</v>
      </c>
      <c r="J58" s="17"/>
      <c r="K58" s="17"/>
      <c r="L58" s="17">
        <v>362.83</v>
      </c>
      <c r="M58" s="17">
        <f t="shared" ref="M58:M95" si="29">IF(K58="",IF(L58="","",1/(L58*10^(-6))),(K58*10^(6))^(0.5))</f>
        <v>2756.1116776451786</v>
      </c>
      <c r="N58" s="17">
        <f t="shared" si="26"/>
        <v>14.54619995915391</v>
      </c>
      <c r="O58" s="17">
        <f t="shared" si="28"/>
        <v>223.78079306413395</v>
      </c>
      <c r="P58" s="17"/>
      <c r="Q58" s="17"/>
      <c r="R58" s="17">
        <v>370.87</v>
      </c>
      <c r="S58" s="17">
        <f t="shared" si="18"/>
        <v>2696.3626068433687</v>
      </c>
      <c r="T58" s="17">
        <f t="shared" si="19"/>
        <v>0.41092571871877226</v>
      </c>
      <c r="U58" s="17">
        <f t="shared" si="20"/>
        <v>226.60988845246877</v>
      </c>
      <c r="V58" s="17"/>
      <c r="W58" s="17"/>
      <c r="X58" s="17" t="str">
        <f t="shared" si="21"/>
        <v/>
      </c>
      <c r="Y58" s="17"/>
      <c r="Z58" s="17"/>
      <c r="AA58" s="17" t="str">
        <f t="shared" si="4"/>
        <v/>
      </c>
      <c r="AB58" s="17" t="str">
        <f t="shared" si="5"/>
        <v/>
      </c>
      <c r="AC58" s="17" t="str">
        <f t="shared" si="6"/>
        <v/>
      </c>
      <c r="AD58" s="17"/>
      <c r="AE58" s="17"/>
      <c r="AF58" s="17"/>
      <c r="AG58" s="17" t="str">
        <f t="shared" si="7"/>
        <v/>
      </c>
      <c r="AH58" s="17" t="str">
        <f t="shared" si="8"/>
        <v/>
      </c>
      <c r="AI58" s="17" t="str">
        <f t="shared" si="9"/>
        <v/>
      </c>
      <c r="AJ58" s="17"/>
      <c r="AK58" s="17"/>
      <c r="AL58" s="17"/>
      <c r="AM58" s="17" t="str">
        <f t="shared" si="10"/>
        <v/>
      </c>
      <c r="AN58" s="17" t="str">
        <f t="shared" si="11"/>
        <v/>
      </c>
      <c r="AO58" s="17" t="str">
        <f t="shared" si="12"/>
        <v/>
      </c>
      <c r="AP58" s="17"/>
      <c r="AQ58" s="17"/>
      <c r="AR58" s="17"/>
      <c r="AS58" s="17" t="str">
        <f t="shared" si="13"/>
        <v/>
      </c>
      <c r="AT58" s="17" t="str">
        <f t="shared" si="14"/>
        <v/>
      </c>
      <c r="AU58" s="17" t="str">
        <f t="shared" si="15"/>
        <v/>
      </c>
      <c r="AV58" s="17"/>
      <c r="AW58" s="17"/>
      <c r="AX58" s="17"/>
      <c r="AY58" s="17"/>
      <c r="AZ58" s="17"/>
      <c r="BA58" s="17"/>
      <c r="BB58" s="17"/>
      <c r="BC58" s="17"/>
      <c r="BD58" s="17"/>
    </row>
    <row r="59" spans="1:56" s="16" customFormat="1">
      <c r="A59" s="15">
        <v>39199</v>
      </c>
      <c r="B59" s="13">
        <v>4.71</v>
      </c>
      <c r="C59" s="13">
        <f t="shared" si="22"/>
        <v>225.18199999999999</v>
      </c>
      <c r="D59" s="13"/>
      <c r="E59" s="17"/>
      <c r="F59" s="17">
        <v>352.98</v>
      </c>
      <c r="G59" s="17">
        <f t="shared" si="24"/>
        <v>2833.021700946229</v>
      </c>
      <c r="H59" s="17">
        <f t="shared" si="25"/>
        <v>62.868283080145034</v>
      </c>
      <c r="I59" s="17">
        <f t="shared" si="27"/>
        <v>225.05659154741539</v>
      </c>
      <c r="J59" s="17"/>
      <c r="K59" s="17"/>
      <c r="L59" s="17">
        <v>362.34</v>
      </c>
      <c r="M59" s="17">
        <f t="shared" si="29"/>
        <v>2759.8388254125962</v>
      </c>
      <c r="N59" s="17">
        <f t="shared" si="26"/>
        <v>12.510977816973877</v>
      </c>
      <c r="O59" s="17">
        <f t="shared" si="28"/>
        <v>223.57332903333068</v>
      </c>
      <c r="P59" s="17"/>
      <c r="Q59" s="17"/>
      <c r="R59" s="17">
        <v>370.54</v>
      </c>
      <c r="S59" s="17">
        <f t="shared" si="18"/>
        <v>2698.7639661035246</v>
      </c>
      <c r="T59" s="17">
        <f t="shared" si="19"/>
        <v>-1.0711524290816214</v>
      </c>
      <c r="U59" s="17">
        <f t="shared" si="20"/>
        <v>226.45881014994069</v>
      </c>
      <c r="V59" s="17"/>
      <c r="W59" s="17"/>
      <c r="X59" s="17" t="str">
        <f t="shared" si="21"/>
        <v/>
      </c>
      <c r="Y59" s="17"/>
      <c r="Z59" s="17"/>
      <c r="AA59" s="17" t="str">
        <f t="shared" si="4"/>
        <v/>
      </c>
      <c r="AB59" s="17" t="str">
        <f t="shared" si="5"/>
        <v/>
      </c>
      <c r="AC59" s="17" t="str">
        <f t="shared" si="6"/>
        <v/>
      </c>
      <c r="AD59" s="17"/>
      <c r="AE59" s="17"/>
      <c r="AF59" s="17"/>
      <c r="AG59" s="17" t="str">
        <f t="shared" si="7"/>
        <v/>
      </c>
      <c r="AH59" s="17" t="str">
        <f t="shared" si="8"/>
        <v/>
      </c>
      <c r="AI59" s="17" t="str">
        <f t="shared" si="9"/>
        <v/>
      </c>
      <c r="AJ59" s="17"/>
      <c r="AK59" s="17"/>
      <c r="AL59" s="17"/>
      <c r="AM59" s="17" t="str">
        <f t="shared" si="10"/>
        <v/>
      </c>
      <c r="AN59" s="17" t="str">
        <f t="shared" si="11"/>
        <v/>
      </c>
      <c r="AO59" s="17" t="str">
        <f t="shared" si="12"/>
        <v/>
      </c>
      <c r="AP59" s="17"/>
      <c r="AQ59" s="17"/>
      <c r="AR59" s="17"/>
      <c r="AS59" s="17" t="str">
        <f t="shared" si="13"/>
        <v/>
      </c>
      <c r="AT59" s="17" t="str">
        <f t="shared" si="14"/>
        <v/>
      </c>
      <c r="AU59" s="17" t="str">
        <f t="shared" si="15"/>
        <v/>
      </c>
      <c r="AV59" s="17"/>
      <c r="AW59" s="17"/>
      <c r="AX59" s="17"/>
      <c r="AY59" s="17"/>
      <c r="AZ59" s="17"/>
      <c r="BA59" s="17"/>
      <c r="BB59" s="17"/>
      <c r="BC59" s="17"/>
      <c r="BD59" s="17"/>
    </row>
    <row r="60" spans="1:56" s="16" customFormat="1">
      <c r="A60" s="15">
        <v>39202</v>
      </c>
      <c r="B60" s="13">
        <v>4.78</v>
      </c>
      <c r="C60" s="13">
        <f t="shared" si="22"/>
        <v>225.11199999999999</v>
      </c>
      <c r="D60" s="13"/>
      <c r="E60" s="17"/>
      <c r="F60" s="17">
        <v>353.01</v>
      </c>
      <c r="G60" s="17">
        <f t="shared" si="24"/>
        <v>2832.7809410498289</v>
      </c>
      <c r="H60" s="17">
        <f t="shared" si="25"/>
        <v>63.006152946340535</v>
      </c>
      <c r="I60" s="17">
        <f t="shared" si="27"/>
        <v>225.07064556027936</v>
      </c>
      <c r="J60" s="17"/>
      <c r="K60" s="17"/>
      <c r="L60" s="17">
        <v>362.38</v>
      </c>
      <c r="M60" s="17">
        <f t="shared" si="29"/>
        <v>2759.5341906286221</v>
      </c>
      <c r="N60" s="17">
        <f t="shared" si="26"/>
        <v>12.677430964835594</v>
      </c>
      <c r="O60" s="17">
        <f t="shared" si="28"/>
        <v>223.59029673443789</v>
      </c>
      <c r="P60" s="17"/>
      <c r="Q60" s="17"/>
      <c r="R60" s="17">
        <v>370.6</v>
      </c>
      <c r="S60" s="17">
        <f t="shared" si="18"/>
        <v>2698.3270372369129</v>
      </c>
      <c r="T60" s="17">
        <f t="shared" si="19"/>
        <v>-0.80144565091700315</v>
      </c>
      <c r="U60" s="17">
        <f t="shared" si="20"/>
        <v>226.48630319562517</v>
      </c>
      <c r="V60" s="17"/>
      <c r="W60" s="17"/>
      <c r="X60" s="17" t="str">
        <f t="shared" si="21"/>
        <v/>
      </c>
      <c r="Y60" s="17"/>
      <c r="Z60" s="17"/>
      <c r="AA60" s="17" t="str">
        <f t="shared" si="4"/>
        <v/>
      </c>
      <c r="AB60" s="17" t="str">
        <f t="shared" si="5"/>
        <v/>
      </c>
      <c r="AC60" s="17" t="str">
        <f t="shared" si="6"/>
        <v/>
      </c>
      <c r="AD60" s="17"/>
      <c r="AE60" s="17"/>
      <c r="AF60" s="17"/>
      <c r="AG60" s="17" t="str">
        <f t="shared" si="7"/>
        <v/>
      </c>
      <c r="AH60" s="17" t="str">
        <f t="shared" si="8"/>
        <v/>
      </c>
      <c r="AI60" s="17" t="str">
        <f t="shared" si="9"/>
        <v/>
      </c>
      <c r="AJ60" s="17"/>
      <c r="AK60" s="17"/>
      <c r="AL60" s="17"/>
      <c r="AM60" s="17" t="str">
        <f t="shared" si="10"/>
        <v/>
      </c>
      <c r="AN60" s="17" t="str">
        <f t="shared" si="11"/>
        <v/>
      </c>
      <c r="AO60" s="17" t="str">
        <f t="shared" si="12"/>
        <v/>
      </c>
      <c r="AP60" s="17"/>
      <c r="AQ60" s="17"/>
      <c r="AR60" s="17"/>
      <c r="AS60" s="17" t="str">
        <f t="shared" si="13"/>
        <v/>
      </c>
      <c r="AT60" s="17" t="str">
        <f t="shared" si="14"/>
        <v/>
      </c>
      <c r="AU60" s="17" t="str">
        <f t="shared" si="15"/>
        <v/>
      </c>
      <c r="AV60" s="17"/>
      <c r="AW60" s="17"/>
      <c r="AX60" s="17"/>
      <c r="AY60" s="17"/>
      <c r="AZ60" s="17"/>
      <c r="BA60" s="17"/>
      <c r="BB60" s="17"/>
      <c r="BC60" s="17"/>
      <c r="BD60" s="17"/>
    </row>
    <row r="61" spans="1:56" s="16" customFormat="1">
      <c r="A61" s="15">
        <v>39204</v>
      </c>
      <c r="B61" s="13">
        <v>4.79</v>
      </c>
      <c r="C61" s="13">
        <f t="shared" si="22"/>
        <v>225.102</v>
      </c>
      <c r="D61" s="13"/>
      <c r="E61" s="17"/>
      <c r="F61" s="17">
        <v>353.16</v>
      </c>
      <c r="G61" s="17">
        <f t="shared" si="24"/>
        <v>2831.5777551251558</v>
      </c>
      <c r="H61" s="17">
        <f t="shared" si="25"/>
        <v>63.69497582097506</v>
      </c>
      <c r="I61" s="17">
        <f t="shared" si="27"/>
        <v>225.14086195932467</v>
      </c>
      <c r="J61" s="17"/>
      <c r="K61" s="17"/>
      <c r="L61" s="17">
        <v>362.57</v>
      </c>
      <c r="M61" s="17">
        <f t="shared" si="29"/>
        <v>2758.0880933337012</v>
      </c>
      <c r="N61" s="17">
        <f t="shared" si="26"/>
        <v>13.46732385018754</v>
      </c>
      <c r="O61" s="17">
        <f t="shared" si="28"/>
        <v>223.67081588686926</v>
      </c>
      <c r="P61" s="17"/>
      <c r="Q61" s="17"/>
      <c r="R61" s="17">
        <v>370.86</v>
      </c>
      <c r="S61" s="17">
        <f t="shared" si="18"/>
        <v>2696.4353125168527</v>
      </c>
      <c r="T61" s="17">
        <f t="shared" si="19"/>
        <v>0.36606123805131574</v>
      </c>
      <c r="U61" s="17">
        <f t="shared" si="20"/>
        <v>226.60531511091244</v>
      </c>
      <c r="V61" s="17"/>
      <c r="W61" s="17"/>
      <c r="X61" s="17" t="str">
        <f t="shared" si="21"/>
        <v/>
      </c>
      <c r="Y61" s="17"/>
      <c r="Z61" s="17"/>
      <c r="AA61" s="17" t="str">
        <f t="shared" si="4"/>
        <v/>
      </c>
      <c r="AB61" s="17" t="str">
        <f t="shared" si="5"/>
        <v/>
      </c>
      <c r="AC61" s="17" t="str">
        <f t="shared" si="6"/>
        <v/>
      </c>
      <c r="AD61" s="17"/>
      <c r="AE61" s="17"/>
      <c r="AF61" s="17"/>
      <c r="AG61" s="17" t="str">
        <f t="shared" si="7"/>
        <v/>
      </c>
      <c r="AH61" s="17" t="str">
        <f t="shared" si="8"/>
        <v/>
      </c>
      <c r="AI61" s="17" t="str">
        <f t="shared" si="9"/>
        <v/>
      </c>
      <c r="AJ61" s="17"/>
      <c r="AK61" s="17"/>
      <c r="AL61" s="17"/>
      <c r="AM61" s="17" t="str">
        <f t="shared" si="10"/>
        <v/>
      </c>
      <c r="AN61" s="17" t="str">
        <f t="shared" si="11"/>
        <v/>
      </c>
      <c r="AO61" s="17" t="str">
        <f t="shared" si="12"/>
        <v/>
      </c>
      <c r="AP61" s="17"/>
      <c r="AQ61" s="17"/>
      <c r="AR61" s="17"/>
      <c r="AS61" s="17" t="str">
        <f t="shared" si="13"/>
        <v/>
      </c>
      <c r="AT61" s="17" t="str">
        <f t="shared" si="14"/>
        <v/>
      </c>
      <c r="AU61" s="17" t="str">
        <f t="shared" si="15"/>
        <v/>
      </c>
      <c r="AV61" s="17"/>
      <c r="AW61" s="17"/>
      <c r="AX61" s="17"/>
      <c r="AY61" s="17"/>
      <c r="AZ61" s="17"/>
      <c r="BA61" s="17"/>
      <c r="BB61" s="17"/>
      <c r="BC61" s="17"/>
      <c r="BD61" s="17"/>
    </row>
    <row r="62" spans="1:56" s="16" customFormat="1">
      <c r="A62" s="15">
        <v>39207</v>
      </c>
      <c r="B62" s="13">
        <v>4.8600000000000003</v>
      </c>
      <c r="C62" s="13">
        <f t="shared" si="22"/>
        <v>225.03199999999998</v>
      </c>
      <c r="D62" s="13"/>
      <c r="E62" s="17"/>
      <c r="F62" s="17">
        <v>352.87</v>
      </c>
      <c r="G62" s="17">
        <f t="shared" si="24"/>
        <v>2833.904837475558</v>
      </c>
      <c r="H62" s="17">
        <f t="shared" si="25"/>
        <v>62.362459633401613</v>
      </c>
      <c r="I62" s="17">
        <f t="shared" si="27"/>
        <v>225.0050295243019</v>
      </c>
      <c r="J62" s="17"/>
      <c r="K62" s="17"/>
      <c r="L62" s="17">
        <v>362.35</v>
      </c>
      <c r="M62" s="17">
        <f t="shared" si="29"/>
        <v>2759.7626604112047</v>
      </c>
      <c r="N62" s="17">
        <f t="shared" si="26"/>
        <v>12.552596322600039</v>
      </c>
      <c r="O62" s="17">
        <f t="shared" si="28"/>
        <v>223.57757149058105</v>
      </c>
      <c r="P62" s="17"/>
      <c r="Q62" s="17"/>
      <c r="R62" s="17">
        <v>370.73</v>
      </c>
      <c r="S62" s="17">
        <f t="shared" si="18"/>
        <v>2697.3808432012515</v>
      </c>
      <c r="T62" s="17">
        <f t="shared" si="19"/>
        <v>-0.21744403910997789</v>
      </c>
      <c r="U62" s="17">
        <f t="shared" si="20"/>
        <v>226.54583445065137</v>
      </c>
      <c r="V62" s="17"/>
      <c r="W62" s="17"/>
      <c r="X62" s="17" t="str">
        <f t="shared" si="21"/>
        <v/>
      </c>
      <c r="Y62" s="17"/>
      <c r="Z62" s="17"/>
      <c r="AA62" s="17" t="str">
        <f t="shared" si="4"/>
        <v/>
      </c>
      <c r="AB62" s="17" t="str">
        <f t="shared" si="5"/>
        <v/>
      </c>
      <c r="AC62" s="17" t="str">
        <f t="shared" si="6"/>
        <v/>
      </c>
      <c r="AD62" s="17"/>
      <c r="AE62" s="17"/>
      <c r="AF62" s="17"/>
      <c r="AG62" s="17" t="str">
        <f t="shared" si="7"/>
        <v/>
      </c>
      <c r="AH62" s="17" t="str">
        <f t="shared" si="8"/>
        <v/>
      </c>
      <c r="AI62" s="17" t="str">
        <f t="shared" si="9"/>
        <v/>
      </c>
      <c r="AJ62" s="17"/>
      <c r="AK62" s="17"/>
      <c r="AL62" s="17"/>
      <c r="AM62" s="17" t="str">
        <f t="shared" si="10"/>
        <v/>
      </c>
      <c r="AN62" s="17" t="str">
        <f t="shared" si="11"/>
        <v/>
      </c>
      <c r="AO62" s="17" t="str">
        <f t="shared" si="12"/>
        <v/>
      </c>
      <c r="AP62" s="17"/>
      <c r="AQ62" s="17"/>
      <c r="AR62" s="17"/>
      <c r="AS62" s="17" t="str">
        <f t="shared" si="13"/>
        <v/>
      </c>
      <c r="AT62" s="17" t="str">
        <f t="shared" si="14"/>
        <v/>
      </c>
      <c r="AU62" s="17" t="str">
        <f t="shared" si="15"/>
        <v/>
      </c>
      <c r="AV62" s="17"/>
      <c r="AW62" s="17"/>
      <c r="AX62" s="17"/>
      <c r="AY62" s="17"/>
      <c r="AZ62" s="17"/>
      <c r="BA62" s="17"/>
      <c r="BB62" s="17"/>
      <c r="BC62" s="17"/>
      <c r="BD62" s="17"/>
    </row>
    <row r="63" spans="1:56" s="16" customFormat="1">
      <c r="A63" s="15">
        <v>39213</v>
      </c>
      <c r="B63" s="13">
        <v>4.9800000000000004</v>
      </c>
      <c r="C63" s="13">
        <f t="shared" si="22"/>
        <v>224.91200000000001</v>
      </c>
      <c r="D63" s="13"/>
      <c r="E63" s="17"/>
      <c r="F63" s="17">
        <v>352.83</v>
      </c>
      <c r="G63" s="17">
        <f t="shared" si="24"/>
        <v>2834.2261145594198</v>
      </c>
      <c r="H63" s="17">
        <f t="shared" si="25"/>
        <v>62.178406636499176</v>
      </c>
      <c r="I63" s="17">
        <f t="shared" si="27"/>
        <v>224.98626775091734</v>
      </c>
      <c r="J63" s="17"/>
      <c r="K63" s="17"/>
      <c r="L63" s="17">
        <v>362.36</v>
      </c>
      <c r="M63" s="17">
        <f t="shared" si="29"/>
        <v>2759.6864996136437</v>
      </c>
      <c r="N63" s="17">
        <f t="shared" si="26"/>
        <v>12.594211348861904</v>
      </c>
      <c r="O63" s="17">
        <f t="shared" si="28"/>
        <v>223.58181359315617</v>
      </c>
      <c r="P63" s="17"/>
      <c r="Q63" s="17"/>
      <c r="R63" s="17">
        <v>370.94</v>
      </c>
      <c r="S63" s="17">
        <f t="shared" si="18"/>
        <v>2695.8537768911415</v>
      </c>
      <c r="T63" s="17">
        <f t="shared" si="19"/>
        <v>0.7248949754412024</v>
      </c>
      <c r="U63" s="17">
        <f t="shared" si="20"/>
        <v>226.64189347354139</v>
      </c>
      <c r="V63" s="17"/>
      <c r="W63" s="17"/>
      <c r="X63" s="17" t="str">
        <f t="shared" si="21"/>
        <v/>
      </c>
      <c r="Y63" s="17"/>
      <c r="Z63" s="17"/>
      <c r="AA63" s="17" t="str">
        <f t="shared" si="4"/>
        <v/>
      </c>
      <c r="AB63" s="17" t="str">
        <f t="shared" si="5"/>
        <v/>
      </c>
      <c r="AC63" s="17" t="str">
        <f t="shared" si="6"/>
        <v/>
      </c>
      <c r="AD63" s="17"/>
      <c r="AE63" s="17"/>
      <c r="AF63" s="17"/>
      <c r="AG63" s="17" t="str">
        <f t="shared" si="7"/>
        <v/>
      </c>
      <c r="AH63" s="17" t="str">
        <f t="shared" si="8"/>
        <v/>
      </c>
      <c r="AI63" s="17" t="str">
        <f t="shared" si="9"/>
        <v/>
      </c>
      <c r="AJ63" s="17"/>
      <c r="AK63" s="17"/>
      <c r="AL63" s="17"/>
      <c r="AM63" s="17" t="str">
        <f t="shared" si="10"/>
        <v/>
      </c>
      <c r="AN63" s="17" t="str">
        <f t="shared" si="11"/>
        <v/>
      </c>
      <c r="AO63" s="17" t="str">
        <f t="shared" si="12"/>
        <v/>
      </c>
      <c r="AP63" s="17"/>
      <c r="AQ63" s="17"/>
      <c r="AR63" s="17"/>
      <c r="AS63" s="17" t="str">
        <f t="shared" si="13"/>
        <v/>
      </c>
      <c r="AT63" s="17" t="str">
        <f t="shared" si="14"/>
        <v/>
      </c>
      <c r="AU63" s="17" t="str">
        <f t="shared" si="15"/>
        <v/>
      </c>
      <c r="AV63" s="17"/>
      <c r="AW63" s="17"/>
      <c r="AX63" s="17"/>
      <c r="AY63" s="17"/>
      <c r="AZ63" s="17"/>
      <c r="BA63" s="17"/>
      <c r="BB63" s="17"/>
      <c r="BC63" s="17"/>
      <c r="BD63" s="17"/>
    </row>
    <row r="64" spans="1:56" s="16" customFormat="1">
      <c r="A64" s="15">
        <v>39219</v>
      </c>
      <c r="B64" s="13">
        <v>4.9000000000000004</v>
      </c>
      <c r="C64" s="13">
        <f t="shared" si="22"/>
        <v>224.99199999999999</v>
      </c>
      <c r="D64" s="13"/>
      <c r="E64" s="17"/>
      <c r="F64" s="17">
        <v>352.74</v>
      </c>
      <c r="G64" s="17">
        <f t="shared" si="24"/>
        <v>2834.9492544083464</v>
      </c>
      <c r="H64" s="17">
        <f t="shared" si="25"/>
        <v>61.764058649948083</v>
      </c>
      <c r="I64" s="17">
        <f t="shared" si="27"/>
        <v>224.94403044341979</v>
      </c>
      <c r="J64" s="17"/>
      <c r="K64" s="17"/>
      <c r="L64" s="17">
        <v>362.17</v>
      </c>
      <c r="M64" s="17">
        <f t="shared" si="29"/>
        <v>2761.1342739597426</v>
      </c>
      <c r="N64" s="17">
        <f t="shared" si="26"/>
        <v>11.802930504356027</v>
      </c>
      <c r="O64" s="17">
        <f t="shared" si="28"/>
        <v>223.50115295661121</v>
      </c>
      <c r="P64" s="17"/>
      <c r="Q64" s="17"/>
      <c r="R64" s="17">
        <v>370.68</v>
      </c>
      <c r="S64" s="17">
        <f t="shared" si="18"/>
        <v>2697.74468544297</v>
      </c>
      <c r="T64" s="17">
        <f t="shared" si="19"/>
        <v>-0.44200127230396902</v>
      </c>
      <c r="U64" s="17">
        <f t="shared" si="20"/>
        <v>226.52294380506584</v>
      </c>
      <c r="V64" s="17"/>
      <c r="W64" s="17"/>
      <c r="X64" s="17" t="str">
        <f t="shared" si="21"/>
        <v/>
      </c>
      <c r="Y64" s="17"/>
      <c r="Z64" s="17"/>
      <c r="AA64" s="17" t="str">
        <f t="shared" si="4"/>
        <v/>
      </c>
      <c r="AB64" s="17" t="str">
        <f t="shared" si="5"/>
        <v/>
      </c>
      <c r="AC64" s="17" t="str">
        <f t="shared" si="6"/>
        <v/>
      </c>
      <c r="AD64" s="17"/>
      <c r="AE64" s="17"/>
      <c r="AF64" s="17"/>
      <c r="AG64" s="17" t="str">
        <f t="shared" si="7"/>
        <v/>
      </c>
      <c r="AH64" s="17" t="str">
        <f t="shared" si="8"/>
        <v/>
      </c>
      <c r="AI64" s="17" t="str">
        <f t="shared" si="9"/>
        <v/>
      </c>
      <c r="AJ64" s="17"/>
      <c r="AK64" s="17"/>
      <c r="AL64" s="17"/>
      <c r="AM64" s="17" t="str">
        <f t="shared" si="10"/>
        <v/>
      </c>
      <c r="AN64" s="17" t="str">
        <f t="shared" si="11"/>
        <v/>
      </c>
      <c r="AO64" s="17" t="str">
        <f t="shared" si="12"/>
        <v/>
      </c>
      <c r="AP64" s="17"/>
      <c r="AQ64" s="17"/>
      <c r="AR64" s="17"/>
      <c r="AS64" s="17" t="str">
        <f t="shared" si="13"/>
        <v/>
      </c>
      <c r="AT64" s="17" t="str">
        <f t="shared" si="14"/>
        <v/>
      </c>
      <c r="AU64" s="17" t="str">
        <f t="shared" si="15"/>
        <v/>
      </c>
      <c r="AV64" s="17"/>
      <c r="AW64" s="17"/>
      <c r="AX64" s="17"/>
      <c r="AY64" s="17"/>
      <c r="AZ64" s="17"/>
      <c r="BA64" s="17"/>
      <c r="BB64" s="17"/>
      <c r="BC64" s="17"/>
      <c r="BD64" s="17"/>
    </row>
    <row r="65" spans="1:56" s="16" customFormat="1">
      <c r="A65" s="15">
        <v>39228</v>
      </c>
      <c r="B65" s="13"/>
      <c r="C65" s="13"/>
      <c r="D65" s="13"/>
      <c r="E65" s="17"/>
      <c r="F65" s="17">
        <v>352.49</v>
      </c>
      <c r="G65" s="17">
        <f t="shared" si="24"/>
        <v>2836.9599137564187</v>
      </c>
      <c r="H65" s="17">
        <f t="shared" si="25"/>
        <v>60.61142782062052</v>
      </c>
      <c r="I65" s="17">
        <f t="shared" si="27"/>
        <v>224.82653494603676</v>
      </c>
      <c r="J65" s="17"/>
      <c r="K65" s="17"/>
      <c r="L65" s="17">
        <v>362.06</v>
      </c>
      <c r="M65" s="17">
        <f t="shared" si="29"/>
        <v>2761.973153620947</v>
      </c>
      <c r="N65" s="17">
        <f t="shared" si="26"/>
        <v>11.344245468953545</v>
      </c>
      <c r="O65" s="17">
        <f t="shared" si="28"/>
        <v>223.45439607226845</v>
      </c>
      <c r="P65" s="17"/>
      <c r="Q65" s="17"/>
      <c r="R65" s="17">
        <v>370.71</v>
      </c>
      <c r="S65" s="17">
        <f t="shared" si="18"/>
        <v>2697.5263683202506</v>
      </c>
      <c r="T65" s="17">
        <f t="shared" si="19"/>
        <v>-0.30725811975935358</v>
      </c>
      <c r="U65" s="17">
        <f t="shared" si="20"/>
        <v>226.53667909074827</v>
      </c>
      <c r="V65" s="17"/>
      <c r="W65" s="17"/>
      <c r="X65" s="17" t="str">
        <f t="shared" si="21"/>
        <v/>
      </c>
      <c r="Y65" s="17"/>
      <c r="Z65" s="17"/>
      <c r="AA65" s="17" t="str">
        <f t="shared" si="4"/>
        <v/>
      </c>
      <c r="AB65" s="17" t="str">
        <f t="shared" si="5"/>
        <v/>
      </c>
      <c r="AC65" s="17" t="str">
        <f t="shared" si="6"/>
        <v/>
      </c>
      <c r="AD65" s="17"/>
      <c r="AE65" s="17"/>
      <c r="AF65" s="17"/>
      <c r="AG65" s="17" t="str">
        <f t="shared" si="7"/>
        <v/>
      </c>
      <c r="AH65" s="17" t="str">
        <f t="shared" si="8"/>
        <v/>
      </c>
      <c r="AI65" s="17" t="str">
        <f t="shared" si="9"/>
        <v/>
      </c>
      <c r="AJ65" s="17"/>
      <c r="AK65" s="17"/>
      <c r="AL65" s="17"/>
      <c r="AM65" s="17" t="str">
        <f t="shared" si="10"/>
        <v/>
      </c>
      <c r="AN65" s="17" t="str">
        <f t="shared" si="11"/>
        <v/>
      </c>
      <c r="AO65" s="17" t="str">
        <f t="shared" si="12"/>
        <v/>
      </c>
      <c r="AP65" s="17"/>
      <c r="AQ65" s="17"/>
      <c r="AR65" s="17"/>
      <c r="AS65" s="17" t="str">
        <f t="shared" si="13"/>
        <v/>
      </c>
      <c r="AT65" s="17" t="str">
        <f t="shared" si="14"/>
        <v/>
      </c>
      <c r="AU65" s="17" t="str">
        <f t="shared" si="15"/>
        <v/>
      </c>
      <c r="AV65" s="17"/>
      <c r="AW65" s="17"/>
      <c r="AX65" s="17"/>
      <c r="AY65" s="17"/>
      <c r="AZ65" s="17"/>
      <c r="BA65" s="17"/>
      <c r="BB65" s="17"/>
      <c r="BC65" s="17"/>
      <c r="BD65" s="17"/>
    </row>
    <row r="66" spans="1:56" s="16" customFormat="1">
      <c r="A66" s="15">
        <v>39233</v>
      </c>
      <c r="B66" s="13">
        <v>4.47</v>
      </c>
      <c r="C66" s="13">
        <f t="shared" si="22"/>
        <v>225.422</v>
      </c>
      <c r="D66" s="13"/>
      <c r="E66" s="17"/>
      <c r="F66" s="17">
        <v>353.54</v>
      </c>
      <c r="G66" s="17">
        <f t="shared" si="24"/>
        <v>2828.5342535498103</v>
      </c>
      <c r="H66" s="17">
        <f t="shared" si="25"/>
        <v>65.436075082634602</v>
      </c>
      <c r="I66" s="17">
        <f t="shared" si="27"/>
        <v>225.31834404512074</v>
      </c>
      <c r="J66" s="17"/>
      <c r="K66" s="17"/>
      <c r="L66" s="17">
        <v>362.64</v>
      </c>
      <c r="M66" s="17">
        <f t="shared" si="29"/>
        <v>2757.5557026251931</v>
      </c>
      <c r="N66" s="17">
        <f t="shared" si="26"/>
        <v>13.758021027648851</v>
      </c>
      <c r="O66" s="17">
        <f t="shared" si="28"/>
        <v>223.70044862667166</v>
      </c>
      <c r="P66" s="17"/>
      <c r="Q66" s="17"/>
      <c r="R66" s="17">
        <v>370.65</v>
      </c>
      <c r="S66" s="17">
        <f t="shared" si="18"/>
        <v>2697.9630379063806</v>
      </c>
      <c r="T66" s="17">
        <f t="shared" si="19"/>
        <v>-0.57677086943817812</v>
      </c>
      <c r="U66" s="17">
        <f t="shared" si="20"/>
        <v>226.50920582370659</v>
      </c>
      <c r="V66" s="17"/>
      <c r="W66" s="17"/>
      <c r="X66" s="17" t="str">
        <f t="shared" si="21"/>
        <v/>
      </c>
      <c r="Y66" s="17"/>
      <c r="Z66" s="17"/>
      <c r="AA66" s="17" t="str">
        <f t="shared" si="4"/>
        <v/>
      </c>
      <c r="AB66" s="17" t="str">
        <f t="shared" si="5"/>
        <v/>
      </c>
      <c r="AC66" s="17" t="str">
        <f t="shared" si="6"/>
        <v/>
      </c>
      <c r="AD66" s="17"/>
      <c r="AE66" s="17"/>
      <c r="AF66" s="17"/>
      <c r="AG66" s="17" t="str">
        <f t="shared" si="7"/>
        <v/>
      </c>
      <c r="AH66" s="17" t="str">
        <f t="shared" si="8"/>
        <v/>
      </c>
      <c r="AI66" s="17" t="str">
        <f t="shared" si="9"/>
        <v/>
      </c>
      <c r="AJ66" s="17"/>
      <c r="AK66" s="17"/>
      <c r="AL66" s="17"/>
      <c r="AM66" s="17" t="str">
        <f t="shared" si="10"/>
        <v/>
      </c>
      <c r="AN66" s="17" t="str">
        <f t="shared" si="11"/>
        <v/>
      </c>
      <c r="AO66" s="17" t="str">
        <f t="shared" si="12"/>
        <v/>
      </c>
      <c r="AP66" s="17"/>
      <c r="AQ66" s="17"/>
      <c r="AR66" s="17"/>
      <c r="AS66" s="17" t="str">
        <f t="shared" si="13"/>
        <v/>
      </c>
      <c r="AT66" s="17" t="str">
        <f t="shared" si="14"/>
        <v/>
      </c>
      <c r="AU66" s="17" t="str">
        <f t="shared" si="15"/>
        <v/>
      </c>
      <c r="AV66" s="17"/>
      <c r="AW66" s="17"/>
      <c r="AX66" s="17"/>
      <c r="AY66" s="17"/>
      <c r="AZ66" s="17"/>
      <c r="BA66" s="17"/>
      <c r="BB66" s="17"/>
      <c r="BC66" s="17"/>
      <c r="BD66" s="17"/>
    </row>
    <row r="67" spans="1:56" s="16" customFormat="1">
      <c r="A67" s="15">
        <v>39235</v>
      </c>
      <c r="B67" s="13">
        <v>4.43</v>
      </c>
      <c r="C67" s="13">
        <f t="shared" si="22"/>
        <v>225.46199999999999</v>
      </c>
      <c r="D67" s="13"/>
      <c r="E67" s="17"/>
      <c r="F67" s="17">
        <v>353.55</v>
      </c>
      <c r="G67" s="17">
        <f t="shared" si="24"/>
        <v>2828.4542497525103</v>
      </c>
      <c r="H67" s="17">
        <f t="shared" si="25"/>
        <v>65.481817755464363</v>
      </c>
      <c r="I67" s="17">
        <f t="shared" si="27"/>
        <v>225.32300690677516</v>
      </c>
      <c r="J67" s="17"/>
      <c r="K67" s="17"/>
      <c r="L67" s="17">
        <v>362.62</v>
      </c>
      <c r="M67" s="17">
        <f t="shared" si="29"/>
        <v>2757.707793282224</v>
      </c>
      <c r="N67" s="17">
        <f t="shared" si="26"/>
        <v>13.674982037969585</v>
      </c>
      <c r="O67" s="17">
        <f t="shared" si="28"/>
        <v>223.69198389785623</v>
      </c>
      <c r="P67" s="17"/>
      <c r="Q67" s="17"/>
      <c r="R67" s="17">
        <v>370.57</v>
      </c>
      <c r="S67" s="17">
        <f t="shared" si="18"/>
        <v>2698.5454839841327</v>
      </c>
      <c r="T67" s="17">
        <f t="shared" si="19"/>
        <v>-0.93628580386166504</v>
      </c>
      <c r="U67" s="17">
        <f t="shared" si="20"/>
        <v>226.47255802203244</v>
      </c>
      <c r="V67" s="17"/>
      <c r="W67" s="17"/>
      <c r="X67" s="17" t="str">
        <f t="shared" si="21"/>
        <v/>
      </c>
      <c r="Y67" s="17"/>
      <c r="Z67" s="17"/>
      <c r="AA67" s="17" t="str">
        <f t="shared" si="4"/>
        <v/>
      </c>
      <c r="AB67" s="17" t="str">
        <f t="shared" si="5"/>
        <v/>
      </c>
      <c r="AC67" s="17" t="str">
        <f t="shared" si="6"/>
        <v/>
      </c>
      <c r="AD67" s="17"/>
      <c r="AE67" s="17"/>
      <c r="AF67" s="17"/>
      <c r="AG67" s="17" t="str">
        <f t="shared" si="7"/>
        <v/>
      </c>
      <c r="AH67" s="17" t="str">
        <f t="shared" si="8"/>
        <v/>
      </c>
      <c r="AI67" s="17" t="str">
        <f t="shared" si="9"/>
        <v/>
      </c>
      <c r="AJ67" s="17"/>
      <c r="AK67" s="17"/>
      <c r="AL67" s="17"/>
      <c r="AM67" s="17" t="str">
        <f t="shared" si="10"/>
        <v/>
      </c>
      <c r="AN67" s="17" t="str">
        <f t="shared" si="11"/>
        <v/>
      </c>
      <c r="AO67" s="17" t="str">
        <f t="shared" si="12"/>
        <v/>
      </c>
      <c r="AP67" s="17"/>
      <c r="AQ67" s="17"/>
      <c r="AR67" s="17"/>
      <c r="AS67" s="17" t="str">
        <f t="shared" si="13"/>
        <v/>
      </c>
      <c r="AT67" s="17" t="str">
        <f t="shared" si="14"/>
        <v/>
      </c>
      <c r="AU67" s="17" t="str">
        <f t="shared" si="15"/>
        <v/>
      </c>
      <c r="AV67" s="17"/>
      <c r="AW67" s="17"/>
      <c r="AX67" s="17"/>
      <c r="AY67" s="17"/>
      <c r="AZ67" s="17"/>
      <c r="BA67" s="17"/>
      <c r="BB67" s="17"/>
      <c r="BC67" s="17"/>
      <c r="BD67" s="17"/>
    </row>
    <row r="68" spans="1:56" s="16" customFormat="1">
      <c r="A68" s="15">
        <v>39241</v>
      </c>
      <c r="B68" s="13">
        <v>4.71</v>
      </c>
      <c r="C68" s="13">
        <f t="shared" si="22"/>
        <v>225.18199999999999</v>
      </c>
      <c r="D68" s="13"/>
      <c r="E68" s="17"/>
      <c r="F68" s="17">
        <v>352.94</v>
      </c>
      <c r="G68" s="17">
        <f t="shared" si="24"/>
        <v>2833.3427778092596</v>
      </c>
      <c r="H68" s="17">
        <f t="shared" si="25"/>
        <v>62.684401951053133</v>
      </c>
      <c r="I68" s="17">
        <f t="shared" si="27"/>
        <v>225.03784729368533</v>
      </c>
      <c r="J68" s="17"/>
      <c r="K68" s="17"/>
      <c r="L68" s="17">
        <v>362.25</v>
      </c>
      <c r="M68" s="17">
        <f t="shared" si="29"/>
        <v>2760.5244996549345</v>
      </c>
      <c r="N68" s="17">
        <f t="shared" si="26"/>
        <v>12.13625463123708</v>
      </c>
      <c r="O68" s="17">
        <f t="shared" si="28"/>
        <v>223.53513095119644</v>
      </c>
      <c r="P68" s="17"/>
      <c r="Q68" s="17"/>
      <c r="R68" s="17">
        <v>370.45</v>
      </c>
      <c r="S68" s="17">
        <f t="shared" si="18"/>
        <v>2699.4196247806722</v>
      </c>
      <c r="T68" s="17">
        <f t="shared" si="19"/>
        <v>-1.4759112139790886</v>
      </c>
      <c r="U68" s="17">
        <f t="shared" si="20"/>
        <v>226.41755033496645</v>
      </c>
      <c r="V68" s="17"/>
      <c r="W68" s="17"/>
      <c r="X68" s="17" t="str">
        <f t="shared" si="21"/>
        <v/>
      </c>
      <c r="Y68" s="17"/>
      <c r="Z68" s="17"/>
      <c r="AA68" s="17" t="str">
        <f t="shared" si="4"/>
        <v/>
      </c>
      <c r="AB68" s="17" t="str">
        <f t="shared" si="5"/>
        <v/>
      </c>
      <c r="AC68" s="17" t="str">
        <f t="shared" si="6"/>
        <v/>
      </c>
      <c r="AD68" s="17"/>
      <c r="AE68" s="17"/>
      <c r="AF68" s="17"/>
      <c r="AG68" s="17" t="str">
        <f t="shared" si="7"/>
        <v/>
      </c>
      <c r="AH68" s="17" t="str">
        <f t="shared" si="8"/>
        <v/>
      </c>
      <c r="AI68" s="17" t="str">
        <f t="shared" si="9"/>
        <v/>
      </c>
      <c r="AJ68" s="17"/>
      <c r="AK68" s="17"/>
      <c r="AL68" s="17"/>
      <c r="AM68" s="17" t="str">
        <f t="shared" si="10"/>
        <v/>
      </c>
      <c r="AN68" s="17" t="str">
        <f t="shared" si="11"/>
        <v/>
      </c>
      <c r="AO68" s="17" t="str">
        <f t="shared" si="12"/>
        <v/>
      </c>
      <c r="AP68" s="17"/>
      <c r="AQ68" s="17"/>
      <c r="AR68" s="17"/>
      <c r="AS68" s="17" t="str">
        <f t="shared" si="13"/>
        <v/>
      </c>
      <c r="AT68" s="17" t="str">
        <f t="shared" si="14"/>
        <v/>
      </c>
      <c r="AU68" s="17" t="str">
        <f t="shared" si="15"/>
        <v/>
      </c>
      <c r="AV68" s="17"/>
      <c r="AW68" s="17"/>
      <c r="AX68" s="17"/>
      <c r="AY68" s="17"/>
      <c r="AZ68" s="17"/>
      <c r="BA68" s="17"/>
      <c r="BB68" s="17"/>
      <c r="BC68" s="17"/>
      <c r="BD68" s="17"/>
    </row>
    <row r="69" spans="1:56" s="16" customFormat="1">
      <c r="A69" s="15">
        <v>39244</v>
      </c>
      <c r="B69" s="13">
        <v>4.5999999999999996</v>
      </c>
      <c r="C69" s="13">
        <f t="shared" si="22"/>
        <v>225.292</v>
      </c>
      <c r="D69" s="13"/>
      <c r="E69" s="17"/>
      <c r="F69" s="17">
        <v>353.24</v>
      </c>
      <c r="G69" s="17">
        <f t="shared" si="24"/>
        <v>2830.9364737855281</v>
      </c>
      <c r="H69" s="17">
        <f t="shared" si="25"/>
        <v>64.061989602413746</v>
      </c>
      <c r="I69" s="17">
        <f t="shared" si="27"/>
        <v>225.17827416946113</v>
      </c>
      <c r="J69" s="17"/>
      <c r="K69" s="17"/>
      <c r="L69" s="17">
        <v>362.43</v>
      </c>
      <c r="M69" s="17">
        <f t="shared" si="29"/>
        <v>2759.1534917087438</v>
      </c>
      <c r="N69" s="17">
        <f t="shared" si="26"/>
        <v>12.88541914290181</v>
      </c>
      <c r="O69" s="17">
        <f t="shared" si="28"/>
        <v>223.61149838357818</v>
      </c>
      <c r="P69" s="17"/>
      <c r="Q69" s="17"/>
      <c r="R69" s="17">
        <v>370.58</v>
      </c>
      <c r="S69" s="17">
        <f t="shared" si="18"/>
        <v>2698.472664471909</v>
      </c>
      <c r="T69" s="17">
        <f t="shared" si="19"/>
        <v>-0.89133614522279458</v>
      </c>
      <c r="U69" s="17">
        <f t="shared" si="20"/>
        <v>226.47714004635853</v>
      </c>
      <c r="V69" s="17"/>
      <c r="W69" s="17"/>
      <c r="X69" s="17" t="str">
        <f t="shared" si="21"/>
        <v/>
      </c>
      <c r="Y69" s="17"/>
      <c r="Z69" s="17"/>
      <c r="AA69" s="17" t="str">
        <f t="shared" si="4"/>
        <v/>
      </c>
      <c r="AB69" s="17" t="str">
        <f t="shared" si="5"/>
        <v/>
      </c>
      <c r="AC69" s="17" t="str">
        <f t="shared" si="6"/>
        <v/>
      </c>
      <c r="AD69" s="17"/>
      <c r="AE69" s="17"/>
      <c r="AF69" s="17"/>
      <c r="AG69" s="17" t="str">
        <f t="shared" si="7"/>
        <v/>
      </c>
      <c r="AH69" s="17" t="str">
        <f t="shared" si="8"/>
        <v/>
      </c>
      <c r="AI69" s="17" t="str">
        <f t="shared" si="9"/>
        <v/>
      </c>
      <c r="AJ69" s="17"/>
      <c r="AK69" s="17"/>
      <c r="AL69" s="17"/>
      <c r="AM69" s="17" t="str">
        <f t="shared" si="10"/>
        <v/>
      </c>
      <c r="AN69" s="17" t="str">
        <f t="shared" si="11"/>
        <v/>
      </c>
      <c r="AO69" s="17" t="str">
        <f t="shared" si="12"/>
        <v/>
      </c>
      <c r="AP69" s="17"/>
      <c r="AQ69" s="17"/>
      <c r="AR69" s="17"/>
      <c r="AS69" s="17" t="str">
        <f t="shared" si="13"/>
        <v/>
      </c>
      <c r="AT69" s="17" t="str">
        <f t="shared" si="14"/>
        <v/>
      </c>
      <c r="AU69" s="17" t="str">
        <f t="shared" si="15"/>
        <v/>
      </c>
      <c r="AV69" s="17"/>
      <c r="AW69" s="17"/>
      <c r="AX69" s="17"/>
      <c r="AY69" s="17"/>
      <c r="AZ69" s="17"/>
      <c r="BA69" s="17"/>
      <c r="BB69" s="17"/>
      <c r="BC69" s="17"/>
      <c r="BD69" s="17"/>
    </row>
    <row r="70" spans="1:56" s="16" customFormat="1">
      <c r="A70" s="15">
        <v>39252</v>
      </c>
      <c r="B70" s="13">
        <v>4.0199999999999996</v>
      </c>
      <c r="C70" s="13">
        <f t="shared" si="22"/>
        <v>225.87199999999999</v>
      </c>
      <c r="D70" s="13"/>
      <c r="E70" s="17"/>
      <c r="F70" s="17">
        <v>354.47</v>
      </c>
      <c r="G70" s="17">
        <f t="shared" si="24"/>
        <v>2821.1132112731684</v>
      </c>
      <c r="H70" s="17">
        <f t="shared" si="25"/>
        <v>69.673611690064945</v>
      </c>
      <c r="I70" s="17">
        <f t="shared" si="27"/>
        <v>225.75030496330936</v>
      </c>
      <c r="J70" s="17"/>
      <c r="K70" s="17"/>
      <c r="L70" s="17">
        <v>363.22</v>
      </c>
      <c r="M70" s="17">
        <f t="shared" si="29"/>
        <v>2753.1523594515716</v>
      </c>
      <c r="N70" s="17">
        <f t="shared" si="26"/>
        <v>16.160129531111693</v>
      </c>
      <c r="O70" s="17">
        <f t="shared" si="28"/>
        <v>223.94531187880852</v>
      </c>
      <c r="P70" s="17"/>
      <c r="Q70" s="17"/>
      <c r="R70" s="17">
        <v>370.64</v>
      </c>
      <c r="S70" s="17">
        <f t="shared" si="18"/>
        <v>2698.0358299158215</v>
      </c>
      <c r="T70" s="17">
        <f t="shared" si="19"/>
        <v>-0.62169994636315096</v>
      </c>
      <c r="U70" s="17">
        <f t="shared" si="20"/>
        <v>226.50462589741454</v>
      </c>
      <c r="V70" s="17"/>
      <c r="W70" s="17"/>
      <c r="X70" s="17" t="str">
        <f t="shared" si="21"/>
        <v/>
      </c>
      <c r="Y70" s="17"/>
      <c r="Z70" s="17"/>
      <c r="AA70" s="17" t="str">
        <f t="shared" si="4"/>
        <v/>
      </c>
      <c r="AB70" s="17" t="str">
        <f t="shared" si="5"/>
        <v/>
      </c>
      <c r="AC70" s="17" t="str">
        <f t="shared" si="6"/>
        <v/>
      </c>
      <c r="AD70" s="17"/>
      <c r="AE70" s="17"/>
      <c r="AF70" s="17"/>
      <c r="AG70" s="17" t="str">
        <f t="shared" si="7"/>
        <v/>
      </c>
      <c r="AH70" s="17" t="str">
        <f t="shared" si="8"/>
        <v/>
      </c>
      <c r="AI70" s="17" t="str">
        <f t="shared" si="9"/>
        <v/>
      </c>
      <c r="AJ70" s="17"/>
      <c r="AK70" s="17"/>
      <c r="AL70" s="17"/>
      <c r="AM70" s="17" t="str">
        <f t="shared" si="10"/>
        <v/>
      </c>
      <c r="AN70" s="17" t="str">
        <f t="shared" si="11"/>
        <v/>
      </c>
      <c r="AO70" s="17" t="str">
        <f t="shared" si="12"/>
        <v/>
      </c>
      <c r="AP70" s="17"/>
      <c r="AQ70" s="17"/>
      <c r="AR70" s="17"/>
      <c r="AS70" s="17" t="str">
        <f t="shared" si="13"/>
        <v/>
      </c>
      <c r="AT70" s="17" t="str">
        <f t="shared" si="14"/>
        <v/>
      </c>
      <c r="AU70" s="17" t="str">
        <f t="shared" si="15"/>
        <v/>
      </c>
      <c r="AV70" s="17"/>
      <c r="AW70" s="17"/>
      <c r="AX70" s="17"/>
      <c r="AY70" s="17"/>
      <c r="AZ70" s="17"/>
      <c r="BA70" s="17"/>
      <c r="BB70" s="17"/>
      <c r="BC70" s="17"/>
      <c r="BD70" s="17"/>
    </row>
    <row r="71" spans="1:56" s="16" customFormat="1">
      <c r="A71" s="15">
        <v>39259</v>
      </c>
      <c r="B71" s="13">
        <v>3.34</v>
      </c>
      <c r="C71" s="13">
        <f t="shared" si="22"/>
        <v>226.55199999999999</v>
      </c>
      <c r="D71" s="13"/>
      <c r="E71" s="17"/>
      <c r="F71" s="17">
        <v>355.86</v>
      </c>
      <c r="G71" s="17">
        <f t="shared" si="24"/>
        <v>2810.0938571348283</v>
      </c>
      <c r="H71" s="17">
        <f t="shared" si="25"/>
        <v>75.945362612770737</v>
      </c>
      <c r="I71" s="17">
        <f t="shared" si="27"/>
        <v>226.38962717765247</v>
      </c>
      <c r="J71" s="17"/>
      <c r="K71" s="17"/>
      <c r="L71" s="17">
        <v>364.09</v>
      </c>
      <c r="M71" s="17">
        <f t="shared" si="29"/>
        <v>2746.573649372408</v>
      </c>
      <c r="N71" s="17">
        <f t="shared" si="26"/>
        <v>19.741579808448137</v>
      </c>
      <c r="O71" s="17">
        <f t="shared" si="28"/>
        <v>224.31039345651868</v>
      </c>
      <c r="P71" s="17"/>
      <c r="Q71" s="17"/>
      <c r="R71" s="17">
        <v>370.65</v>
      </c>
      <c r="S71" s="17">
        <f t="shared" si="18"/>
        <v>2697.9630379063806</v>
      </c>
      <c r="T71" s="17">
        <f t="shared" si="19"/>
        <v>-0.57677086943817812</v>
      </c>
      <c r="U71" s="17">
        <f t="shared" si="20"/>
        <v>226.50920582370659</v>
      </c>
      <c r="V71" s="17"/>
      <c r="W71" s="17"/>
      <c r="X71" s="17" t="str">
        <f t="shared" si="21"/>
        <v/>
      </c>
      <c r="Y71" s="17"/>
      <c r="Z71" s="17"/>
      <c r="AA71" s="17" t="str">
        <f t="shared" si="4"/>
        <v/>
      </c>
      <c r="AB71" s="17" t="str">
        <f t="shared" si="5"/>
        <v/>
      </c>
      <c r="AC71" s="17" t="str">
        <f t="shared" si="6"/>
        <v/>
      </c>
      <c r="AD71" s="17"/>
      <c r="AE71" s="17"/>
      <c r="AF71" s="17"/>
      <c r="AG71" s="17" t="str">
        <f t="shared" si="7"/>
        <v/>
      </c>
      <c r="AH71" s="17" t="str">
        <f t="shared" si="8"/>
        <v/>
      </c>
      <c r="AI71" s="17" t="str">
        <f t="shared" si="9"/>
        <v/>
      </c>
      <c r="AJ71" s="17"/>
      <c r="AK71" s="17"/>
      <c r="AL71" s="17"/>
      <c r="AM71" s="17" t="str">
        <f t="shared" si="10"/>
        <v/>
      </c>
      <c r="AN71" s="17" t="str">
        <f t="shared" si="11"/>
        <v/>
      </c>
      <c r="AO71" s="17" t="str">
        <f t="shared" si="12"/>
        <v/>
      </c>
      <c r="AP71" s="17"/>
      <c r="AQ71" s="17"/>
      <c r="AR71" s="17"/>
      <c r="AS71" s="17" t="str">
        <f t="shared" si="13"/>
        <v/>
      </c>
      <c r="AT71" s="17" t="str">
        <f t="shared" si="14"/>
        <v/>
      </c>
      <c r="AU71" s="17" t="str">
        <f t="shared" si="15"/>
        <v/>
      </c>
      <c r="AV71" s="17"/>
      <c r="AW71" s="17"/>
      <c r="AX71" s="17"/>
      <c r="AY71" s="17"/>
      <c r="AZ71" s="17"/>
      <c r="BA71" s="17"/>
      <c r="BB71" s="17"/>
      <c r="BC71" s="17"/>
      <c r="BD71" s="17"/>
    </row>
    <row r="72" spans="1:56" s="16" customFormat="1">
      <c r="A72" s="15">
        <v>39261</v>
      </c>
      <c r="B72" s="13">
        <v>3.15</v>
      </c>
      <c r="C72" s="13">
        <f t="shared" si="22"/>
        <v>226.74199999999999</v>
      </c>
      <c r="D72" s="13"/>
      <c r="E72" s="17"/>
      <c r="F72" s="17">
        <v>356.5</v>
      </c>
      <c r="G72" s="17">
        <f t="shared" si="24"/>
        <v>2805.0490883590464</v>
      </c>
      <c r="H72" s="17">
        <f t="shared" si="25"/>
        <v>78.808463911056606</v>
      </c>
      <c r="I72" s="17">
        <f t="shared" si="27"/>
        <v>226.68148255974074</v>
      </c>
      <c r="J72" s="17"/>
      <c r="K72" s="17"/>
      <c r="L72" s="17">
        <v>364.63</v>
      </c>
      <c r="M72" s="17">
        <f t="shared" si="29"/>
        <v>2742.5061020760772</v>
      </c>
      <c r="N72" s="17">
        <f t="shared" si="26"/>
        <v>21.951539745569335</v>
      </c>
      <c r="O72" s="17">
        <f t="shared" si="28"/>
        <v>224.53566969883479</v>
      </c>
      <c r="P72" s="17"/>
      <c r="Q72" s="17"/>
      <c r="R72" s="17">
        <v>370.91</v>
      </c>
      <c r="S72" s="17">
        <f t="shared" si="18"/>
        <v>2696.0718233533739</v>
      </c>
      <c r="T72" s="17">
        <f t="shared" si="19"/>
        <v>0.59035431433426311</v>
      </c>
      <c r="U72" s="17">
        <f t="shared" si="20"/>
        <v>226.62817882918799</v>
      </c>
      <c r="V72" s="17"/>
      <c r="W72" s="17"/>
      <c r="X72" s="17" t="str">
        <f t="shared" si="21"/>
        <v/>
      </c>
      <c r="Y72" s="17"/>
      <c r="Z72" s="17"/>
      <c r="AA72" s="17" t="str">
        <f t="shared" si="4"/>
        <v/>
      </c>
      <c r="AB72" s="17" t="str">
        <f t="shared" si="5"/>
        <v/>
      </c>
      <c r="AC72" s="17" t="str">
        <f t="shared" si="6"/>
        <v/>
      </c>
      <c r="AD72" s="17"/>
      <c r="AE72" s="17"/>
      <c r="AF72" s="17"/>
      <c r="AG72" s="17" t="str">
        <f t="shared" si="7"/>
        <v/>
      </c>
      <c r="AH72" s="17" t="str">
        <f t="shared" si="8"/>
        <v/>
      </c>
      <c r="AI72" s="17" t="str">
        <f t="shared" si="9"/>
        <v/>
      </c>
      <c r="AJ72" s="17"/>
      <c r="AK72" s="17"/>
      <c r="AL72" s="17"/>
      <c r="AM72" s="17" t="str">
        <f t="shared" si="10"/>
        <v/>
      </c>
      <c r="AN72" s="17" t="str">
        <f t="shared" si="11"/>
        <v/>
      </c>
      <c r="AO72" s="17" t="str">
        <f t="shared" si="12"/>
        <v/>
      </c>
      <c r="AP72" s="17"/>
      <c r="AQ72" s="17"/>
      <c r="AR72" s="17"/>
      <c r="AS72" s="17" t="str">
        <f t="shared" si="13"/>
        <v/>
      </c>
      <c r="AT72" s="17" t="str">
        <f t="shared" si="14"/>
        <v/>
      </c>
      <c r="AU72" s="17" t="str">
        <f t="shared" si="15"/>
        <v/>
      </c>
      <c r="AV72" s="17"/>
      <c r="AW72" s="17"/>
      <c r="AX72" s="17"/>
      <c r="AY72" s="17"/>
      <c r="AZ72" s="17"/>
      <c r="BA72" s="17"/>
      <c r="BB72" s="17"/>
      <c r="BC72" s="17"/>
      <c r="BD72" s="17"/>
    </row>
    <row r="73" spans="1:56" s="16" customFormat="1">
      <c r="A73" s="15">
        <v>39267</v>
      </c>
      <c r="B73" s="13">
        <v>3.29</v>
      </c>
      <c r="C73" s="13">
        <f t="shared" si="22"/>
        <v>226.602</v>
      </c>
      <c r="D73" s="13"/>
      <c r="E73" s="17"/>
      <c r="F73" s="17">
        <v>356.04</v>
      </c>
      <c r="G73" s="17">
        <f t="shared" si="24"/>
        <v>2808.6731827884505</v>
      </c>
      <c r="H73" s="17">
        <f t="shared" si="25"/>
        <v>76.752169157263438</v>
      </c>
      <c r="I73" s="17">
        <f t="shared" si="27"/>
        <v>226.47187045435916</v>
      </c>
      <c r="J73" s="17"/>
      <c r="K73" s="17"/>
      <c r="L73" s="17">
        <v>364.23</v>
      </c>
      <c r="M73" s="17">
        <f t="shared" si="29"/>
        <v>2745.5179419597507</v>
      </c>
      <c r="N73" s="17">
        <f t="shared" si="26"/>
        <v>20.315485640616544</v>
      </c>
      <c r="O73" s="17">
        <f t="shared" si="28"/>
        <v>224.36889558008323</v>
      </c>
      <c r="P73" s="17"/>
      <c r="Q73" s="17"/>
      <c r="R73" s="17">
        <v>370.66</v>
      </c>
      <c r="S73" s="17">
        <f t="shared" si="18"/>
        <v>2697.8902498246371</v>
      </c>
      <c r="T73" s="17">
        <f t="shared" si="19"/>
        <v>-0.53184473163992152</v>
      </c>
      <c r="U73" s="17">
        <f t="shared" si="20"/>
        <v>226.51378545039347</v>
      </c>
      <c r="V73" s="17"/>
      <c r="W73" s="17"/>
      <c r="X73" s="17" t="str">
        <f t="shared" si="21"/>
        <v/>
      </c>
      <c r="Y73" s="17"/>
      <c r="Z73" s="17"/>
      <c r="AA73" s="17" t="str">
        <f t="shared" si="4"/>
        <v/>
      </c>
      <c r="AB73" s="17" t="str">
        <f t="shared" si="5"/>
        <v/>
      </c>
      <c r="AC73" s="17" t="str">
        <f t="shared" si="6"/>
        <v/>
      </c>
      <c r="AD73" s="17"/>
      <c r="AE73" s="17"/>
      <c r="AF73" s="17"/>
      <c r="AG73" s="17" t="str">
        <f t="shared" si="7"/>
        <v/>
      </c>
      <c r="AH73" s="17" t="str">
        <f t="shared" si="8"/>
        <v/>
      </c>
      <c r="AI73" s="17" t="str">
        <f t="shared" si="9"/>
        <v/>
      </c>
      <c r="AJ73" s="17"/>
      <c r="AK73" s="17"/>
      <c r="AL73" s="17"/>
      <c r="AM73" s="17" t="str">
        <f t="shared" si="10"/>
        <v/>
      </c>
      <c r="AN73" s="17" t="str">
        <f t="shared" si="11"/>
        <v/>
      </c>
      <c r="AO73" s="17" t="str">
        <f t="shared" si="12"/>
        <v/>
      </c>
      <c r="AP73" s="17"/>
      <c r="AQ73" s="17"/>
      <c r="AR73" s="17"/>
      <c r="AS73" s="17" t="str">
        <f t="shared" si="13"/>
        <v/>
      </c>
      <c r="AT73" s="17" t="str">
        <f t="shared" si="14"/>
        <v/>
      </c>
      <c r="AU73" s="17" t="str">
        <f t="shared" si="15"/>
        <v/>
      </c>
      <c r="AV73" s="17"/>
      <c r="AW73" s="17"/>
      <c r="AX73" s="17"/>
      <c r="AY73" s="17"/>
      <c r="AZ73" s="17"/>
      <c r="BA73" s="17"/>
      <c r="BB73" s="17"/>
      <c r="BC73" s="17"/>
      <c r="BD73" s="17"/>
    </row>
    <row r="74" spans="1:56" s="16" customFormat="1">
      <c r="A74" s="15">
        <v>39274</v>
      </c>
      <c r="B74" s="13">
        <v>4.3815</v>
      </c>
      <c r="C74" s="13">
        <f t="shared" si="22"/>
        <v>225.51050000000001</v>
      </c>
      <c r="D74" s="13"/>
      <c r="E74" s="17"/>
      <c r="F74" s="17">
        <v>358.06</v>
      </c>
      <c r="G74" s="17">
        <f t="shared" si="24"/>
        <v>2792.8280176506732</v>
      </c>
      <c r="H74" s="17">
        <f t="shared" si="25"/>
        <v>85.723126573726745</v>
      </c>
      <c r="I74" s="17">
        <f t="shared" si="27"/>
        <v>227.38634113901392</v>
      </c>
      <c r="J74" s="17"/>
      <c r="K74" s="17"/>
      <c r="L74" s="17">
        <v>362.96</v>
      </c>
      <c r="M74" s="17">
        <f t="shared" si="29"/>
        <v>2755.12453162883</v>
      </c>
      <c r="N74" s="17">
        <f t="shared" si="26"/>
        <v>15.084760253763193</v>
      </c>
      <c r="O74" s="17">
        <f t="shared" si="28"/>
        <v>223.83569217673428</v>
      </c>
      <c r="P74" s="17"/>
      <c r="Q74" s="17"/>
      <c r="R74" s="17">
        <v>370.62</v>
      </c>
      <c r="S74" s="17">
        <f t="shared" si="18"/>
        <v>2698.1814257190654</v>
      </c>
      <c r="T74" s="17">
        <f t="shared" si="19"/>
        <v>-0.71156691870965005</v>
      </c>
      <c r="U74" s="17">
        <f t="shared" si="20"/>
        <v>226.49546514590114</v>
      </c>
      <c r="V74" s="17"/>
      <c r="W74" s="17"/>
      <c r="X74" s="17" t="str">
        <f t="shared" si="21"/>
        <v/>
      </c>
      <c r="Y74" s="17"/>
      <c r="Z74" s="17"/>
      <c r="AA74" s="17" t="str">
        <f t="shared" ref="AA74:AA95" si="30">IF(Y74="",IF(Z74="","",1/(Z74*10^(-6))),(Y74*10^(6))^(0.5))</f>
        <v/>
      </c>
      <c r="AB74" s="17" t="str">
        <f t="shared" si="5"/>
        <v/>
      </c>
      <c r="AC74" s="17" t="str">
        <f t="shared" si="6"/>
        <v/>
      </c>
      <c r="AD74" s="17"/>
      <c r="AE74" s="17"/>
      <c r="AF74" s="17"/>
      <c r="AG74" s="17" t="str">
        <f t="shared" si="7"/>
        <v/>
      </c>
      <c r="AH74" s="17" t="str">
        <f t="shared" si="8"/>
        <v/>
      </c>
      <c r="AI74" s="17" t="str">
        <f t="shared" si="9"/>
        <v/>
      </c>
      <c r="AJ74" s="17"/>
      <c r="AK74" s="17"/>
      <c r="AL74" s="17"/>
      <c r="AM74" s="17" t="str">
        <f t="shared" si="10"/>
        <v/>
      </c>
      <c r="AN74" s="17" t="str">
        <f t="shared" si="11"/>
        <v/>
      </c>
      <c r="AO74" s="17" t="str">
        <f t="shared" si="12"/>
        <v/>
      </c>
      <c r="AP74" s="17"/>
      <c r="AQ74" s="17"/>
      <c r="AR74" s="17"/>
      <c r="AS74" s="17" t="str">
        <f t="shared" ref="AS74:AS95" si="31">IF(AQ74="",IF(AR74="","",1/(AR74*10^(-6))),(AQ74*10^(6))^(0.5))</f>
        <v/>
      </c>
      <c r="AT74" s="17" t="str">
        <f t="shared" si="14"/>
        <v/>
      </c>
      <c r="AU74" s="17" t="str">
        <f t="shared" si="15"/>
        <v/>
      </c>
      <c r="AV74" s="17"/>
      <c r="AW74" s="17"/>
      <c r="AX74" s="17"/>
      <c r="AY74" s="17"/>
      <c r="AZ74" s="17"/>
      <c r="BA74" s="17"/>
      <c r="BB74" s="17"/>
      <c r="BC74" s="17"/>
      <c r="BD74" s="17"/>
    </row>
    <row r="75" spans="1:56" s="16" customFormat="1">
      <c r="A75" s="15">
        <v>39280</v>
      </c>
      <c r="B75" s="13">
        <v>4.72</v>
      </c>
      <c r="C75" s="13">
        <f t="shared" si="22"/>
        <v>225.172</v>
      </c>
      <c r="D75" s="13"/>
      <c r="E75" s="17"/>
      <c r="F75" s="17">
        <v>353.17</v>
      </c>
      <c r="G75" s="17">
        <f t="shared" si="24"/>
        <v>2831.4975790695698</v>
      </c>
      <c r="H75" s="17">
        <f t="shared" si="25"/>
        <v>63.740866170903587</v>
      </c>
      <c r="I75" s="17">
        <f t="shared" si="27"/>
        <v>225.14553987470984</v>
      </c>
      <c r="J75" s="17"/>
      <c r="K75" s="17"/>
      <c r="L75" s="17">
        <v>362.43</v>
      </c>
      <c r="M75" s="17">
        <f t="shared" si="29"/>
        <v>2759.1534917087438</v>
      </c>
      <c r="N75" s="17">
        <f t="shared" si="26"/>
        <v>12.88541914290181</v>
      </c>
      <c r="O75" s="17">
        <f t="shared" si="28"/>
        <v>223.61149838357818</v>
      </c>
      <c r="P75" s="17"/>
      <c r="Q75" s="17"/>
      <c r="R75" s="17">
        <v>370.59</v>
      </c>
      <c r="S75" s="17">
        <f t="shared" si="18"/>
        <v>2698.3998488896086</v>
      </c>
      <c r="T75" s="17">
        <f t="shared" si="19"/>
        <v>-0.84638942766787295</v>
      </c>
      <c r="U75" s="17">
        <f t="shared" si="20"/>
        <v>226.48172177087991</v>
      </c>
      <c r="V75" s="17"/>
      <c r="W75" s="17"/>
      <c r="X75" s="17" t="str">
        <f t="shared" si="21"/>
        <v/>
      </c>
      <c r="Y75" s="17"/>
      <c r="Z75" s="17"/>
      <c r="AA75" s="17" t="str">
        <f t="shared" si="30"/>
        <v/>
      </c>
      <c r="AB75" s="17" t="str">
        <f t="shared" ref="AB75:AB103" si="32">IF(AA75="","",$Z$10*AA75^2+$Z$11*AA75+$Z$12)</f>
        <v/>
      </c>
      <c r="AC75" s="17" t="str">
        <f t="shared" ref="AC75:AC113" si="33">IF(AB75="","",$Z$14+AB75/9.81)</f>
        <v/>
      </c>
      <c r="AD75" s="17"/>
      <c r="AE75" s="17"/>
      <c r="AF75" s="17"/>
      <c r="AG75" s="17" t="str">
        <f t="shared" ref="AG75:AG113" si="34">IF(AE75="",IF(AF75="","",1/(AF75*10^(-6))),(AE75*10^(6))^(0.5))</f>
        <v/>
      </c>
      <c r="AH75" s="17" t="str">
        <f t="shared" ref="AH75:AH115" si="35">IF(AG75="","",$AF$10*AG75^2+$AF$11*AG75+$AF$12)</f>
        <v/>
      </c>
      <c r="AI75" s="17" t="str">
        <f t="shared" ref="AI75:AI115" si="36">IF(AH75="","",$AF$14+AH75/9.81)</f>
        <v/>
      </c>
      <c r="AJ75" s="17"/>
      <c r="AK75" s="17"/>
      <c r="AL75" s="17"/>
      <c r="AM75" s="17" t="str">
        <f t="shared" ref="AM75:AM115" si="37">IF(AK75="",IF(AL75="","",1/(AL75*10^(-6))),(AK75*10^(6))^(0.5))</f>
        <v/>
      </c>
      <c r="AN75" s="17" t="str">
        <f t="shared" ref="AN75:AN115" si="38">IF(AM75="","",$AL$10*AM75^2+$AL$11*AM75+$AL$12)</f>
        <v/>
      </c>
      <c r="AO75" s="17" t="str">
        <f t="shared" ref="AO75:AO115" si="39">IF(AN75="","",$AL$14+AN75/9.81)</f>
        <v/>
      </c>
      <c r="AP75" s="17"/>
      <c r="AQ75" s="17"/>
      <c r="AR75" s="17"/>
      <c r="AS75" s="17" t="str">
        <f t="shared" si="31"/>
        <v/>
      </c>
      <c r="AT75" s="17" t="str">
        <f t="shared" ref="AT75:AT103" si="40">IF(AS75="","",$Z$10*AS75^2+$Z$11*AS75+$Z$12)</f>
        <v/>
      </c>
      <c r="AU75" s="17" t="str">
        <f t="shared" ref="AU75:AU103" si="41">IF(AT75="","",$Z$14+AT75/9.81)</f>
        <v/>
      </c>
      <c r="AV75" s="17"/>
      <c r="AW75" s="17"/>
      <c r="AX75" s="17"/>
      <c r="AY75" s="17"/>
      <c r="AZ75" s="17"/>
      <c r="BA75" s="17"/>
      <c r="BB75" s="17"/>
      <c r="BC75" s="17"/>
      <c r="BD75" s="17"/>
    </row>
    <row r="76" spans="1:56" s="16" customFormat="1">
      <c r="A76" s="15">
        <v>39284</v>
      </c>
      <c r="B76" s="13">
        <v>5.0039999999999996</v>
      </c>
      <c r="C76" s="13">
        <f t="shared" si="22"/>
        <v>224.88800000000001</v>
      </c>
      <c r="D76" s="13"/>
      <c r="E76" s="17"/>
      <c r="F76" s="17">
        <v>352.62</v>
      </c>
      <c r="G76" s="17">
        <f t="shared" si="24"/>
        <v>2835.9140150870626</v>
      </c>
      <c r="H76" s="17">
        <f t="shared" si="25"/>
        <v>61.211101523949196</v>
      </c>
      <c r="I76" s="17">
        <f t="shared" si="27"/>
        <v>224.88766376390919</v>
      </c>
      <c r="J76" s="17"/>
      <c r="K76" s="17"/>
      <c r="L76" s="17">
        <v>362.07</v>
      </c>
      <c r="M76" s="17">
        <f t="shared" si="29"/>
        <v>2761.8968707708455</v>
      </c>
      <c r="N76" s="17">
        <f t="shared" si="26"/>
        <v>11.385961553686002</v>
      </c>
      <c r="O76" s="17">
        <f t="shared" si="28"/>
        <v>223.45864847642059</v>
      </c>
      <c r="P76" s="17"/>
      <c r="Q76" s="17"/>
      <c r="R76" s="17">
        <v>370.62</v>
      </c>
      <c r="S76" s="17">
        <f t="shared" si="18"/>
        <v>2698.1814257190654</v>
      </c>
      <c r="T76" s="17">
        <f t="shared" si="19"/>
        <v>-0.71156691870965005</v>
      </c>
      <c r="U76" s="17">
        <f t="shared" si="20"/>
        <v>226.49546514590114</v>
      </c>
      <c r="V76" s="17"/>
      <c r="W76" s="17"/>
      <c r="X76" s="17" t="str">
        <f t="shared" si="21"/>
        <v/>
      </c>
      <c r="Y76" s="17"/>
      <c r="Z76" s="17"/>
      <c r="AA76" s="17" t="str">
        <f t="shared" si="30"/>
        <v/>
      </c>
      <c r="AB76" s="17" t="str">
        <f t="shared" si="32"/>
        <v/>
      </c>
      <c r="AC76" s="17" t="str">
        <f t="shared" si="33"/>
        <v/>
      </c>
      <c r="AD76" s="17"/>
      <c r="AE76" s="17"/>
      <c r="AF76" s="17"/>
      <c r="AG76" s="17" t="str">
        <f t="shared" si="34"/>
        <v/>
      </c>
      <c r="AH76" s="17" t="str">
        <f t="shared" si="35"/>
        <v/>
      </c>
      <c r="AI76" s="17" t="str">
        <f t="shared" si="36"/>
        <v/>
      </c>
      <c r="AJ76" s="17"/>
      <c r="AK76" s="17"/>
      <c r="AL76" s="17"/>
      <c r="AM76" s="17" t="str">
        <f t="shared" si="37"/>
        <v/>
      </c>
      <c r="AN76" s="17" t="str">
        <f t="shared" si="38"/>
        <v/>
      </c>
      <c r="AO76" s="17" t="str">
        <f t="shared" si="39"/>
        <v/>
      </c>
      <c r="AP76" s="17"/>
      <c r="AQ76" s="17"/>
      <c r="AR76" s="17"/>
      <c r="AS76" s="17" t="str">
        <f t="shared" si="31"/>
        <v/>
      </c>
      <c r="AT76" s="17" t="str">
        <f t="shared" si="40"/>
        <v/>
      </c>
      <c r="AU76" s="17" t="str">
        <f t="shared" si="41"/>
        <v/>
      </c>
      <c r="AV76" s="17"/>
      <c r="AW76" s="17"/>
      <c r="AX76" s="17"/>
      <c r="AY76" s="17"/>
      <c r="AZ76" s="17"/>
      <c r="BA76" s="17"/>
      <c r="BB76" s="17"/>
      <c r="BC76" s="17"/>
      <c r="BD76" s="17"/>
    </row>
    <row r="77" spans="1:56" s="16" customFormat="1">
      <c r="A77" s="15">
        <v>39294</v>
      </c>
      <c r="B77" s="13">
        <v>5.3719999999999999</v>
      </c>
      <c r="C77" s="13">
        <f t="shared" si="22"/>
        <v>224.51999999999998</v>
      </c>
      <c r="D77" s="13"/>
      <c r="E77" s="17"/>
      <c r="F77" s="17">
        <v>351.69</v>
      </c>
      <c r="G77" s="17">
        <f t="shared" si="24"/>
        <v>2843.4132332451877</v>
      </c>
      <c r="H77" s="17">
        <f t="shared" si="25"/>
        <v>56.90649185708287</v>
      </c>
      <c r="I77" s="17">
        <f t="shared" si="27"/>
        <v>224.44886563273016</v>
      </c>
      <c r="J77" s="17"/>
      <c r="K77" s="17"/>
      <c r="L77" s="17">
        <v>361.26</v>
      </c>
      <c r="M77" s="17">
        <f t="shared" si="29"/>
        <v>2768.089464651498</v>
      </c>
      <c r="N77" s="17">
        <f t="shared" si="26"/>
        <v>7.9956160586995111</v>
      </c>
      <c r="O77" s="17">
        <f t="shared" si="28"/>
        <v>223.11304750853205</v>
      </c>
      <c r="P77" s="17"/>
      <c r="Q77" s="17"/>
      <c r="R77" s="17">
        <v>370.43</v>
      </c>
      <c r="S77" s="17">
        <f t="shared" si="18"/>
        <v>2699.5653699754339</v>
      </c>
      <c r="T77" s="17">
        <f t="shared" si="19"/>
        <v>-1.5658899954009939</v>
      </c>
      <c r="U77" s="17">
        <f t="shared" si="20"/>
        <v>226.40837818599377</v>
      </c>
      <c r="V77" s="17"/>
      <c r="W77" s="17"/>
      <c r="X77" s="17" t="str">
        <f t="shared" si="21"/>
        <v/>
      </c>
      <c r="Y77" s="17"/>
      <c r="Z77" s="17"/>
      <c r="AA77" s="17" t="str">
        <f t="shared" si="30"/>
        <v/>
      </c>
      <c r="AB77" s="17" t="str">
        <f t="shared" si="32"/>
        <v/>
      </c>
      <c r="AC77" s="17" t="str">
        <f t="shared" si="33"/>
        <v/>
      </c>
      <c r="AD77" s="17"/>
      <c r="AE77" s="17"/>
      <c r="AF77" s="17"/>
      <c r="AG77" s="17" t="str">
        <f t="shared" si="34"/>
        <v/>
      </c>
      <c r="AH77" s="17" t="str">
        <f t="shared" si="35"/>
        <v/>
      </c>
      <c r="AI77" s="17" t="str">
        <f t="shared" si="36"/>
        <v/>
      </c>
      <c r="AJ77" s="17"/>
      <c r="AK77" s="17"/>
      <c r="AL77" s="17"/>
      <c r="AM77" s="17" t="str">
        <f t="shared" si="37"/>
        <v/>
      </c>
      <c r="AN77" s="17" t="str">
        <f t="shared" si="38"/>
        <v/>
      </c>
      <c r="AO77" s="17" t="str">
        <f t="shared" si="39"/>
        <v/>
      </c>
      <c r="AP77" s="17"/>
      <c r="AQ77" s="17"/>
      <c r="AR77" s="17"/>
      <c r="AS77" s="17" t="str">
        <f t="shared" si="31"/>
        <v/>
      </c>
      <c r="AT77" s="17" t="str">
        <f t="shared" si="40"/>
        <v/>
      </c>
      <c r="AU77" s="17" t="str">
        <f t="shared" si="41"/>
        <v/>
      </c>
      <c r="AV77" s="17"/>
      <c r="AW77" s="17"/>
      <c r="AX77" s="17"/>
      <c r="AY77" s="17"/>
      <c r="AZ77" s="17"/>
      <c r="BA77" s="17"/>
      <c r="BB77" s="17"/>
      <c r="BC77" s="17"/>
      <c r="BD77" s="17"/>
    </row>
    <row r="78" spans="1:56" s="16" customFormat="1">
      <c r="A78" s="15">
        <v>39302</v>
      </c>
      <c r="B78" s="13">
        <v>5.5880000000000001</v>
      </c>
      <c r="C78" s="13">
        <f t="shared" si="22"/>
        <v>224.304</v>
      </c>
      <c r="D78" s="13"/>
      <c r="E78" s="17"/>
      <c r="F78" s="17">
        <v>351.45</v>
      </c>
      <c r="G78" s="17">
        <f t="shared" si="24"/>
        <v>2845.3549580310146</v>
      </c>
      <c r="H78" s="17">
        <f t="shared" si="25"/>
        <v>55.79007904411435</v>
      </c>
      <c r="I78" s="17">
        <f t="shared" si="27"/>
        <v>224.33506208400757</v>
      </c>
      <c r="J78" s="17"/>
      <c r="K78" s="17"/>
      <c r="L78" s="17">
        <v>361.06</v>
      </c>
      <c r="M78" s="17">
        <f t="shared" si="29"/>
        <v>2769.6227773777214</v>
      </c>
      <c r="N78" s="17">
        <f t="shared" si="26"/>
        <v>7.1549447666216111</v>
      </c>
      <c r="O78" s="17">
        <f t="shared" si="28"/>
        <v>223.02735216785135</v>
      </c>
      <c r="P78" s="17"/>
      <c r="Q78" s="17"/>
      <c r="R78" s="17">
        <v>370.53</v>
      </c>
      <c r="S78" s="17">
        <f t="shared" si="18"/>
        <v>2698.8368013386234</v>
      </c>
      <c r="T78" s="17">
        <f t="shared" si="19"/>
        <v>-1.1161138548559393</v>
      </c>
      <c r="U78" s="17">
        <f t="shared" si="20"/>
        <v>226.45422692611049</v>
      </c>
      <c r="V78" s="17"/>
      <c r="W78" s="17"/>
      <c r="X78" s="17" t="str">
        <f t="shared" si="21"/>
        <v/>
      </c>
      <c r="Y78" s="17"/>
      <c r="Z78" s="17"/>
      <c r="AA78" s="17" t="str">
        <f t="shared" si="30"/>
        <v/>
      </c>
      <c r="AB78" s="17" t="str">
        <f t="shared" si="32"/>
        <v/>
      </c>
      <c r="AC78" s="17" t="str">
        <f t="shared" si="33"/>
        <v/>
      </c>
      <c r="AD78" s="17"/>
      <c r="AE78" s="17"/>
      <c r="AF78" s="17"/>
      <c r="AG78" s="17" t="str">
        <f t="shared" si="34"/>
        <v/>
      </c>
      <c r="AH78" s="17" t="str">
        <f t="shared" si="35"/>
        <v/>
      </c>
      <c r="AI78" s="17" t="str">
        <f t="shared" si="36"/>
        <v/>
      </c>
      <c r="AJ78" s="17"/>
      <c r="AK78" s="17"/>
      <c r="AL78" s="17"/>
      <c r="AM78" s="17" t="str">
        <f t="shared" si="37"/>
        <v/>
      </c>
      <c r="AN78" s="17" t="str">
        <f t="shared" si="38"/>
        <v/>
      </c>
      <c r="AO78" s="17" t="str">
        <f t="shared" si="39"/>
        <v/>
      </c>
      <c r="AP78" s="17"/>
      <c r="AQ78" s="17"/>
      <c r="AR78" s="17"/>
      <c r="AS78" s="17" t="str">
        <f t="shared" si="31"/>
        <v/>
      </c>
      <c r="AT78" s="17" t="str">
        <f t="shared" si="40"/>
        <v/>
      </c>
      <c r="AU78" s="17" t="str">
        <f t="shared" si="41"/>
        <v/>
      </c>
      <c r="AV78" s="17"/>
      <c r="AW78" s="17"/>
      <c r="AX78" s="17"/>
      <c r="AY78" s="17"/>
      <c r="AZ78" s="17"/>
      <c r="BA78" s="17"/>
      <c r="BB78" s="17"/>
      <c r="BC78" s="17"/>
      <c r="BD78" s="17"/>
    </row>
    <row r="79" spans="1:56" s="16" customFormat="1">
      <c r="A79" s="15">
        <v>39308</v>
      </c>
      <c r="B79" s="13">
        <v>5.64</v>
      </c>
      <c r="C79" s="13">
        <f t="shared" si="22"/>
        <v>224.25200000000001</v>
      </c>
      <c r="D79" s="13"/>
      <c r="E79" s="17"/>
      <c r="F79" s="17">
        <v>351.26</v>
      </c>
      <c r="G79" s="17">
        <f t="shared" si="24"/>
        <v>2846.894038603883</v>
      </c>
      <c r="H79" s="17">
        <f t="shared" si="25"/>
        <v>54.904630328288476</v>
      </c>
      <c r="I79" s="17">
        <f t="shared" si="27"/>
        <v>224.24480227607427</v>
      </c>
      <c r="J79" s="17"/>
      <c r="K79" s="17"/>
      <c r="L79" s="17">
        <v>360.89</v>
      </c>
      <c r="M79" s="17">
        <f t="shared" si="29"/>
        <v>2770.927429410624</v>
      </c>
      <c r="N79" s="17">
        <f t="shared" si="26"/>
        <v>6.4392642322128495</v>
      </c>
      <c r="O79" s="17">
        <f t="shared" si="28"/>
        <v>222.95439798493504</v>
      </c>
      <c r="P79" s="17"/>
      <c r="Q79" s="17"/>
      <c r="R79" s="17">
        <v>370.49</v>
      </c>
      <c r="S79" s="17">
        <f t="shared" si="18"/>
        <v>2699.1281815973439</v>
      </c>
      <c r="T79" s="17">
        <f t="shared" si="19"/>
        <v>-1.2959889855869733</v>
      </c>
      <c r="U79" s="17">
        <f t="shared" si="20"/>
        <v>226.43589103103088</v>
      </c>
      <c r="V79" s="17"/>
      <c r="W79" s="17"/>
      <c r="X79" s="17" t="str">
        <f t="shared" si="21"/>
        <v/>
      </c>
      <c r="Y79" s="17"/>
      <c r="Z79" s="17"/>
      <c r="AA79" s="17" t="str">
        <f t="shared" si="30"/>
        <v/>
      </c>
      <c r="AB79" s="17" t="str">
        <f t="shared" si="32"/>
        <v/>
      </c>
      <c r="AC79" s="17" t="str">
        <f t="shared" si="33"/>
        <v/>
      </c>
      <c r="AD79" s="17"/>
      <c r="AE79" s="17"/>
      <c r="AF79" s="17"/>
      <c r="AG79" s="17" t="str">
        <f t="shared" si="34"/>
        <v/>
      </c>
      <c r="AH79" s="17" t="str">
        <f t="shared" si="35"/>
        <v/>
      </c>
      <c r="AI79" s="17" t="str">
        <f t="shared" si="36"/>
        <v/>
      </c>
      <c r="AJ79" s="17"/>
      <c r="AK79" s="17"/>
      <c r="AL79" s="17"/>
      <c r="AM79" s="17" t="str">
        <f t="shared" si="37"/>
        <v/>
      </c>
      <c r="AN79" s="17" t="str">
        <f t="shared" si="38"/>
        <v/>
      </c>
      <c r="AO79" s="17" t="str">
        <f t="shared" si="39"/>
        <v/>
      </c>
      <c r="AP79" s="17"/>
      <c r="AQ79" s="17"/>
      <c r="AR79" s="17"/>
      <c r="AS79" s="17" t="str">
        <f t="shared" si="31"/>
        <v/>
      </c>
      <c r="AT79" s="17" t="str">
        <f t="shared" si="40"/>
        <v/>
      </c>
      <c r="AU79" s="17" t="str">
        <f t="shared" si="41"/>
        <v/>
      </c>
      <c r="AV79" s="17"/>
      <c r="AW79" s="17"/>
      <c r="AX79" s="17"/>
      <c r="AY79" s="17"/>
      <c r="AZ79" s="17"/>
      <c r="BA79" s="17"/>
      <c r="BB79" s="17"/>
      <c r="BC79" s="17"/>
      <c r="BD79" s="17"/>
    </row>
    <row r="80" spans="1:56" s="16" customFormat="1">
      <c r="A80" s="15">
        <v>39318</v>
      </c>
      <c r="B80" s="13">
        <v>5.66</v>
      </c>
      <c r="C80" s="13">
        <f t="shared" si="22"/>
        <v>224.232</v>
      </c>
      <c r="D80" s="13"/>
      <c r="E80" s="17"/>
      <c r="F80" s="17">
        <v>351.28</v>
      </c>
      <c r="G80" s="17">
        <f t="shared" ref="G80:G104" si="42">IF(E80="",IF(F80="","",1/(F80*10^(-6))),(E80*10^(6))^(0.5))</f>
        <v>2846.7319517194269</v>
      </c>
      <c r="H80" s="17">
        <f t="shared" ref="H80:H104" si="43">IF(G80="","",$F$10*G80^2+$F$11*G80+$F$12)</f>
        <v>54.997903057956137</v>
      </c>
      <c r="I80" s="17">
        <f t="shared" si="27"/>
        <v>224.25431019958779</v>
      </c>
      <c r="J80" s="17"/>
      <c r="K80" s="17"/>
      <c r="L80" s="17">
        <v>360.91</v>
      </c>
      <c r="M80" s="17">
        <f t="shared" si="29"/>
        <v>2770.7738771438862</v>
      </c>
      <c r="N80" s="17">
        <f t="shared" ref="N80:N104" si="44">IF(M80="","",$L$10*M80^2+$L$11*M80+$L$12)</f>
        <v>6.5235149490636104</v>
      </c>
      <c r="O80" s="17">
        <f t="shared" si="28"/>
        <v>222.96298623333982</v>
      </c>
      <c r="P80" s="17"/>
      <c r="Q80" s="17"/>
      <c r="R80" s="17">
        <v>370.6</v>
      </c>
      <c r="S80" s="17">
        <f t="shared" si="18"/>
        <v>2698.3270372369129</v>
      </c>
      <c r="T80" s="17">
        <f t="shared" si="19"/>
        <v>-0.80144565091700315</v>
      </c>
      <c r="U80" s="17">
        <f t="shared" si="20"/>
        <v>226.48630319562517</v>
      </c>
      <c r="V80" s="17"/>
      <c r="W80" s="17"/>
      <c r="X80" s="17" t="str">
        <f t="shared" si="21"/>
        <v/>
      </c>
      <c r="Y80" s="17"/>
      <c r="Z80" s="17"/>
      <c r="AA80" s="17" t="str">
        <f t="shared" si="30"/>
        <v/>
      </c>
      <c r="AB80" s="17" t="str">
        <f t="shared" si="32"/>
        <v/>
      </c>
      <c r="AC80" s="17" t="str">
        <f t="shared" si="33"/>
        <v/>
      </c>
      <c r="AD80" s="17"/>
      <c r="AE80" s="17"/>
      <c r="AF80" s="17"/>
      <c r="AG80" s="17" t="str">
        <f t="shared" si="34"/>
        <v/>
      </c>
      <c r="AH80" s="17" t="str">
        <f t="shared" si="35"/>
        <v/>
      </c>
      <c r="AI80" s="17" t="str">
        <f t="shared" si="36"/>
        <v/>
      </c>
      <c r="AJ80" s="17"/>
      <c r="AK80" s="17"/>
      <c r="AL80" s="17"/>
      <c r="AM80" s="17" t="str">
        <f t="shared" si="37"/>
        <v/>
      </c>
      <c r="AN80" s="17" t="str">
        <f t="shared" si="38"/>
        <v/>
      </c>
      <c r="AO80" s="17" t="str">
        <f t="shared" si="39"/>
        <v/>
      </c>
      <c r="AP80" s="17"/>
      <c r="AQ80" s="17"/>
      <c r="AR80" s="17"/>
      <c r="AS80" s="17" t="str">
        <f t="shared" si="31"/>
        <v/>
      </c>
      <c r="AT80" s="17" t="str">
        <f t="shared" si="40"/>
        <v/>
      </c>
      <c r="AU80" s="17" t="str">
        <f t="shared" si="41"/>
        <v/>
      </c>
      <c r="AV80" s="17"/>
      <c r="AW80" s="17"/>
      <c r="AX80" s="17"/>
      <c r="AY80" s="17"/>
      <c r="AZ80" s="17"/>
      <c r="BA80" s="17"/>
      <c r="BB80" s="17"/>
      <c r="BC80" s="17"/>
      <c r="BD80" s="17"/>
    </row>
    <row r="81" spans="1:56" s="16" customFormat="1">
      <c r="A81" s="15">
        <v>39330</v>
      </c>
      <c r="B81" s="13">
        <v>5.7149999999999999</v>
      </c>
      <c r="C81" s="13">
        <f t="shared" si="22"/>
        <v>224.17699999999999</v>
      </c>
      <c r="D81" s="13"/>
      <c r="E81" s="17"/>
      <c r="F81" s="17">
        <v>350.96</v>
      </c>
      <c r="G81" s="17">
        <f t="shared" si="42"/>
        <v>2849.3275586961477</v>
      </c>
      <c r="H81" s="17">
        <f t="shared" si="43"/>
        <v>53.503627077203191</v>
      </c>
      <c r="I81" s="17">
        <f t="shared" si="27"/>
        <v>224.10198848901155</v>
      </c>
      <c r="J81" s="17"/>
      <c r="K81" s="17"/>
      <c r="L81" s="17">
        <v>360.55</v>
      </c>
      <c r="M81" s="17">
        <f t="shared" si="29"/>
        <v>2773.540424351685</v>
      </c>
      <c r="N81" s="17">
        <f t="shared" si="44"/>
        <v>5.0048352636798654</v>
      </c>
      <c r="O81" s="17">
        <f t="shared" si="28"/>
        <v>222.80817688722527</v>
      </c>
      <c r="P81" s="17"/>
      <c r="Q81" s="17"/>
      <c r="R81" s="17">
        <v>370.35</v>
      </c>
      <c r="S81" s="17">
        <f t="shared" si="18"/>
        <v>2700.1485081679489</v>
      </c>
      <c r="T81" s="17">
        <f t="shared" si="19"/>
        <v>-1.9259229549238626</v>
      </c>
      <c r="U81" s="17">
        <f t="shared" si="20"/>
        <v>226.37167757849909</v>
      </c>
      <c r="V81" s="17"/>
      <c r="W81" s="17"/>
      <c r="X81" s="17" t="str">
        <f t="shared" si="21"/>
        <v/>
      </c>
      <c r="Y81" s="17"/>
      <c r="Z81" s="17"/>
      <c r="AA81" s="17" t="str">
        <f t="shared" si="30"/>
        <v/>
      </c>
      <c r="AB81" s="17" t="str">
        <f t="shared" si="32"/>
        <v/>
      </c>
      <c r="AC81" s="17" t="str">
        <f t="shared" si="33"/>
        <v/>
      </c>
      <c r="AD81" s="17"/>
      <c r="AE81" s="17"/>
      <c r="AF81" s="17"/>
      <c r="AG81" s="17" t="str">
        <f t="shared" si="34"/>
        <v/>
      </c>
      <c r="AH81" s="17" t="str">
        <f t="shared" si="35"/>
        <v/>
      </c>
      <c r="AI81" s="17" t="str">
        <f t="shared" si="36"/>
        <v/>
      </c>
      <c r="AJ81" s="17"/>
      <c r="AK81" s="17"/>
      <c r="AL81" s="17"/>
      <c r="AM81" s="17" t="str">
        <f t="shared" si="37"/>
        <v/>
      </c>
      <c r="AN81" s="17" t="str">
        <f t="shared" si="38"/>
        <v/>
      </c>
      <c r="AO81" s="17" t="str">
        <f t="shared" si="39"/>
        <v/>
      </c>
      <c r="AP81" s="17"/>
      <c r="AQ81" s="17"/>
      <c r="AR81" s="17"/>
      <c r="AS81" s="17" t="str">
        <f t="shared" si="31"/>
        <v/>
      </c>
      <c r="AT81" s="17" t="str">
        <f t="shared" si="40"/>
        <v/>
      </c>
      <c r="AU81" s="17" t="str">
        <f t="shared" si="41"/>
        <v/>
      </c>
      <c r="AV81" s="17"/>
      <c r="AW81" s="17"/>
      <c r="AX81" s="17"/>
      <c r="AY81" s="17"/>
      <c r="AZ81" s="17"/>
      <c r="BA81" s="17"/>
      <c r="BB81" s="17"/>
      <c r="BC81" s="17"/>
      <c r="BD81" s="17"/>
    </row>
    <row r="82" spans="1:56" s="16" customFormat="1">
      <c r="A82" s="15">
        <v>39337</v>
      </c>
      <c r="B82" s="13">
        <v>5.7785000000000002</v>
      </c>
      <c r="C82" s="13">
        <f t="shared" si="22"/>
        <v>224.11349999999999</v>
      </c>
      <c r="D82" s="13"/>
      <c r="E82" s="17"/>
      <c r="F82" s="17">
        <v>350.99</v>
      </c>
      <c r="G82" s="17">
        <f t="shared" si="42"/>
        <v>2849.0840194877351</v>
      </c>
      <c r="H82" s="17">
        <f t="shared" si="43"/>
        <v>53.643888930827416</v>
      </c>
      <c r="I82" s="17">
        <f t="shared" si="27"/>
        <v>224.11628633341766</v>
      </c>
      <c r="J82" s="17"/>
      <c r="K82" s="17"/>
      <c r="L82" s="17">
        <v>360.62</v>
      </c>
      <c r="M82" s="17">
        <f t="shared" si="29"/>
        <v>2773.0020520215189</v>
      </c>
      <c r="N82" s="17">
        <f t="shared" si="44"/>
        <v>5.3004938120096767</v>
      </c>
      <c r="O82" s="17">
        <f t="shared" si="28"/>
        <v>222.83831537329354</v>
      </c>
      <c r="P82" s="17"/>
      <c r="Q82" s="17"/>
      <c r="R82" s="17">
        <v>370.49</v>
      </c>
      <c r="S82" s="17">
        <f t="shared" si="18"/>
        <v>2699.1281815973439</v>
      </c>
      <c r="T82" s="17">
        <f t="shared" si="19"/>
        <v>-1.2959889855869733</v>
      </c>
      <c r="U82" s="17">
        <f t="shared" si="20"/>
        <v>226.43589103103088</v>
      </c>
      <c r="V82" s="17"/>
      <c r="W82" s="17"/>
      <c r="X82" s="17" t="str">
        <f t="shared" si="21"/>
        <v/>
      </c>
      <c r="Y82" s="17"/>
      <c r="Z82" s="17"/>
      <c r="AA82" s="17" t="str">
        <f t="shared" si="30"/>
        <v/>
      </c>
      <c r="AB82" s="17" t="str">
        <f t="shared" si="32"/>
        <v/>
      </c>
      <c r="AC82" s="17" t="str">
        <f t="shared" si="33"/>
        <v/>
      </c>
      <c r="AD82" s="17"/>
      <c r="AE82" s="17"/>
      <c r="AF82" s="17"/>
      <c r="AG82" s="17" t="str">
        <f t="shared" si="34"/>
        <v/>
      </c>
      <c r="AH82" s="17" t="str">
        <f t="shared" si="35"/>
        <v/>
      </c>
      <c r="AI82" s="17" t="str">
        <f t="shared" si="36"/>
        <v/>
      </c>
      <c r="AJ82" s="17"/>
      <c r="AK82" s="17"/>
      <c r="AL82" s="17"/>
      <c r="AM82" s="17" t="str">
        <f t="shared" si="37"/>
        <v/>
      </c>
      <c r="AN82" s="17" t="str">
        <f t="shared" si="38"/>
        <v/>
      </c>
      <c r="AO82" s="17" t="str">
        <f t="shared" si="39"/>
        <v/>
      </c>
      <c r="AP82" s="17"/>
      <c r="AQ82" s="17"/>
      <c r="AR82" s="17"/>
      <c r="AS82" s="17" t="str">
        <f t="shared" si="31"/>
        <v/>
      </c>
      <c r="AT82" s="17" t="str">
        <f t="shared" si="40"/>
        <v/>
      </c>
      <c r="AU82" s="17" t="str">
        <f t="shared" si="41"/>
        <v/>
      </c>
      <c r="AV82" s="17"/>
      <c r="AW82" s="17"/>
      <c r="AX82" s="17"/>
      <c r="AY82" s="17"/>
      <c r="AZ82" s="17"/>
      <c r="BA82" s="17"/>
      <c r="BB82" s="17"/>
      <c r="BC82" s="17"/>
      <c r="BD82" s="17"/>
    </row>
    <row r="83" spans="1:56" s="16" customFormat="1">
      <c r="A83" s="15">
        <v>39349</v>
      </c>
      <c r="B83" s="13">
        <v>5.7023000000000001</v>
      </c>
      <c r="C83" s="13">
        <f t="shared" si="22"/>
        <v>224.18969999999999</v>
      </c>
      <c r="D83" s="13"/>
      <c r="E83" s="17"/>
      <c r="F83" s="17">
        <v>351.08</v>
      </c>
      <c r="G83" s="17">
        <f t="shared" si="42"/>
        <v>2848.3536515893816</v>
      </c>
      <c r="H83" s="17">
        <f t="shared" si="43"/>
        <v>54.064458973186106</v>
      </c>
      <c r="I83" s="17">
        <f t="shared" si="27"/>
        <v>224.1591578973686</v>
      </c>
      <c r="J83" s="17"/>
      <c r="K83" s="17"/>
      <c r="L83" s="17">
        <v>360.67</v>
      </c>
      <c r="M83" s="17">
        <f t="shared" si="29"/>
        <v>2772.6176283028808</v>
      </c>
      <c r="N83" s="17">
        <f t="shared" si="44"/>
        <v>5.5115720732342197</v>
      </c>
      <c r="O83" s="17">
        <f t="shared" si="28"/>
        <v>222.85983201562021</v>
      </c>
      <c r="P83" s="17"/>
      <c r="Q83" s="17"/>
      <c r="R83" s="17">
        <v>370.42</v>
      </c>
      <c r="S83" s="17">
        <f t="shared" si="18"/>
        <v>2699.6382484747046</v>
      </c>
      <c r="T83" s="17">
        <f t="shared" si="19"/>
        <v>-1.6108838038996964</v>
      </c>
      <c r="U83" s="17">
        <f t="shared" si="20"/>
        <v>226.40379166117228</v>
      </c>
      <c r="V83" s="17"/>
      <c r="W83" s="17"/>
      <c r="X83" s="17" t="str">
        <f t="shared" si="21"/>
        <v/>
      </c>
      <c r="Y83" s="17"/>
      <c r="Z83" s="17"/>
      <c r="AA83" s="17" t="str">
        <f t="shared" si="30"/>
        <v/>
      </c>
      <c r="AB83" s="17" t="str">
        <f t="shared" si="32"/>
        <v/>
      </c>
      <c r="AC83" s="17" t="str">
        <f t="shared" si="33"/>
        <v/>
      </c>
      <c r="AD83" s="17"/>
      <c r="AE83" s="17"/>
      <c r="AF83" s="17"/>
      <c r="AG83" s="17" t="str">
        <f t="shared" si="34"/>
        <v/>
      </c>
      <c r="AH83" s="17" t="str">
        <f t="shared" si="35"/>
        <v/>
      </c>
      <c r="AI83" s="17" t="str">
        <f t="shared" si="36"/>
        <v/>
      </c>
      <c r="AJ83" s="17"/>
      <c r="AK83" s="17"/>
      <c r="AL83" s="17"/>
      <c r="AM83" s="17" t="str">
        <f t="shared" si="37"/>
        <v/>
      </c>
      <c r="AN83" s="17" t="str">
        <f t="shared" si="38"/>
        <v/>
      </c>
      <c r="AO83" s="17" t="str">
        <f t="shared" si="39"/>
        <v/>
      </c>
      <c r="AP83" s="17"/>
      <c r="AQ83" s="17"/>
      <c r="AR83" s="17"/>
      <c r="AS83" s="17" t="str">
        <f t="shared" si="31"/>
        <v/>
      </c>
      <c r="AT83" s="17" t="str">
        <f t="shared" si="40"/>
        <v/>
      </c>
      <c r="AU83" s="17" t="str">
        <f t="shared" si="41"/>
        <v/>
      </c>
      <c r="AV83" s="17"/>
      <c r="AW83" s="17"/>
      <c r="AX83" s="17"/>
      <c r="AY83" s="17"/>
      <c r="AZ83" s="17"/>
      <c r="BA83" s="17"/>
      <c r="BB83" s="17"/>
      <c r="BC83" s="17"/>
      <c r="BD83" s="17"/>
    </row>
    <row r="84" spans="1:56" s="16" customFormat="1">
      <c r="A84" s="15">
        <v>39359</v>
      </c>
      <c r="B84" s="13">
        <v>5.7149999999999999</v>
      </c>
      <c r="C84" s="13">
        <f t="shared" si="22"/>
        <v>224.17699999999999</v>
      </c>
      <c r="D84" s="13"/>
      <c r="E84" s="17"/>
      <c r="F84" s="17">
        <v>351.18</v>
      </c>
      <c r="G84" s="17">
        <f t="shared" si="42"/>
        <v>2847.5425707614331</v>
      </c>
      <c r="H84" s="17">
        <f t="shared" si="43"/>
        <v>54.531380183823444</v>
      </c>
      <c r="I84" s="17">
        <f t="shared" si="27"/>
        <v>224.20675435105233</v>
      </c>
      <c r="J84" s="17"/>
      <c r="K84" s="17"/>
      <c r="L84" s="17">
        <v>360.78</v>
      </c>
      <c r="M84" s="17">
        <f t="shared" si="29"/>
        <v>2771.7722711901993</v>
      </c>
      <c r="N84" s="17">
        <f t="shared" si="44"/>
        <v>5.9756323604600539</v>
      </c>
      <c r="O84" s="17">
        <f t="shared" si="28"/>
        <v>222.90713683592864</v>
      </c>
      <c r="P84" s="17"/>
      <c r="Q84" s="17"/>
      <c r="R84" s="17">
        <v>370.53</v>
      </c>
      <c r="S84" s="17">
        <f t="shared" si="18"/>
        <v>2698.8368013386234</v>
      </c>
      <c r="T84" s="17">
        <f t="shared" si="19"/>
        <v>-1.1161138548559393</v>
      </c>
      <c r="U84" s="17">
        <f t="shared" si="20"/>
        <v>226.45422692611049</v>
      </c>
      <c r="V84" s="17"/>
      <c r="W84" s="17"/>
      <c r="X84" s="17" t="str">
        <f t="shared" si="21"/>
        <v/>
      </c>
      <c r="Y84" s="17"/>
      <c r="Z84" s="17"/>
      <c r="AA84" s="17" t="str">
        <f t="shared" si="30"/>
        <v/>
      </c>
      <c r="AB84" s="17" t="str">
        <f t="shared" si="32"/>
        <v/>
      </c>
      <c r="AC84" s="17" t="str">
        <f t="shared" si="33"/>
        <v/>
      </c>
      <c r="AD84" s="17"/>
      <c r="AE84" s="17"/>
      <c r="AF84" s="17"/>
      <c r="AG84" s="17" t="str">
        <f t="shared" si="34"/>
        <v/>
      </c>
      <c r="AH84" s="17" t="str">
        <f t="shared" si="35"/>
        <v/>
      </c>
      <c r="AI84" s="17" t="str">
        <f t="shared" si="36"/>
        <v/>
      </c>
      <c r="AJ84" s="17"/>
      <c r="AK84" s="17"/>
      <c r="AL84" s="17"/>
      <c r="AM84" s="17" t="str">
        <f t="shared" si="37"/>
        <v/>
      </c>
      <c r="AN84" s="17" t="str">
        <f t="shared" si="38"/>
        <v/>
      </c>
      <c r="AO84" s="17" t="str">
        <f t="shared" si="39"/>
        <v/>
      </c>
      <c r="AP84" s="17"/>
      <c r="AQ84" s="17"/>
      <c r="AR84" s="17"/>
      <c r="AS84" s="17" t="str">
        <f t="shared" si="31"/>
        <v/>
      </c>
      <c r="AT84" s="17" t="str">
        <f t="shared" si="40"/>
        <v/>
      </c>
      <c r="AU84" s="17" t="str">
        <f t="shared" si="41"/>
        <v/>
      </c>
      <c r="AV84" s="17"/>
      <c r="AW84" s="17"/>
      <c r="AX84" s="17"/>
      <c r="AY84" s="17"/>
      <c r="AZ84" s="17"/>
      <c r="BA84" s="17"/>
      <c r="BB84" s="17"/>
      <c r="BC84" s="17"/>
      <c r="BD84" s="17"/>
    </row>
    <row r="85" spans="1:56" s="16" customFormat="1">
      <c r="A85" s="15">
        <v>39368</v>
      </c>
      <c r="B85" s="13">
        <v>5.7149999999999999</v>
      </c>
      <c r="C85" s="13">
        <f t="shared" si="22"/>
        <v>224.17699999999999</v>
      </c>
      <c r="D85" s="13"/>
      <c r="E85" s="17"/>
      <c r="F85" s="17">
        <v>351.28</v>
      </c>
      <c r="G85" s="17">
        <f t="shared" si="42"/>
        <v>2846.7319517194269</v>
      </c>
      <c r="H85" s="17">
        <f t="shared" si="43"/>
        <v>54.997903057956137</v>
      </c>
      <c r="I85" s="17">
        <f t="shared" si="27"/>
        <v>224.25431019958779</v>
      </c>
      <c r="J85" s="17"/>
      <c r="K85" s="17"/>
      <c r="L85" s="17">
        <v>360.91</v>
      </c>
      <c r="M85" s="17">
        <f t="shared" si="29"/>
        <v>2770.7738771438862</v>
      </c>
      <c r="N85" s="17">
        <f t="shared" si="44"/>
        <v>6.5235149490636104</v>
      </c>
      <c r="O85" s="17">
        <f t="shared" si="28"/>
        <v>222.96298623333982</v>
      </c>
      <c r="P85" s="17"/>
      <c r="Q85" s="17"/>
      <c r="R85" s="17">
        <v>370.59</v>
      </c>
      <c r="S85" s="17">
        <f t="shared" si="18"/>
        <v>2698.3998488896086</v>
      </c>
      <c r="T85" s="17">
        <f t="shared" si="19"/>
        <v>-0.84638942766787295</v>
      </c>
      <c r="U85" s="17">
        <f t="shared" si="20"/>
        <v>226.48172177087991</v>
      </c>
      <c r="V85" s="17"/>
      <c r="W85" s="17"/>
      <c r="X85" s="17" t="str">
        <f t="shared" si="21"/>
        <v/>
      </c>
      <c r="Y85" s="17"/>
      <c r="Z85" s="17"/>
      <c r="AA85" s="17" t="str">
        <f t="shared" si="30"/>
        <v/>
      </c>
      <c r="AB85" s="17" t="str">
        <f t="shared" si="32"/>
        <v/>
      </c>
      <c r="AC85" s="17" t="str">
        <f t="shared" si="33"/>
        <v/>
      </c>
      <c r="AD85" s="17"/>
      <c r="AE85" s="17"/>
      <c r="AF85" s="17"/>
      <c r="AG85" s="17" t="str">
        <f t="shared" si="34"/>
        <v/>
      </c>
      <c r="AH85" s="17" t="str">
        <f t="shared" si="35"/>
        <v/>
      </c>
      <c r="AI85" s="17" t="str">
        <f t="shared" si="36"/>
        <v/>
      </c>
      <c r="AJ85" s="17"/>
      <c r="AK85" s="17"/>
      <c r="AL85" s="17"/>
      <c r="AM85" s="17" t="str">
        <f t="shared" si="37"/>
        <v/>
      </c>
      <c r="AN85" s="17" t="str">
        <f t="shared" si="38"/>
        <v/>
      </c>
      <c r="AO85" s="17" t="str">
        <f t="shared" si="39"/>
        <v/>
      </c>
      <c r="AP85" s="17"/>
      <c r="AQ85" s="17"/>
      <c r="AR85" s="17"/>
      <c r="AS85" s="17" t="str">
        <f t="shared" si="31"/>
        <v/>
      </c>
      <c r="AT85" s="17" t="str">
        <f t="shared" si="40"/>
        <v/>
      </c>
      <c r="AU85" s="17" t="str">
        <f t="shared" si="41"/>
        <v/>
      </c>
      <c r="AV85" s="17"/>
      <c r="AW85" s="17"/>
      <c r="AX85" s="17"/>
      <c r="AY85" s="17"/>
      <c r="AZ85" s="17"/>
      <c r="BA85" s="17"/>
      <c r="BB85" s="17"/>
      <c r="BC85" s="17"/>
      <c r="BD85" s="17"/>
    </row>
    <row r="86" spans="1:56" s="16" customFormat="1">
      <c r="A86" s="15">
        <v>39372</v>
      </c>
      <c r="B86" s="13">
        <v>5.8170000000000002</v>
      </c>
      <c r="C86" s="13">
        <f t="shared" si="22"/>
        <v>224.07499999999999</v>
      </c>
      <c r="D86" s="13"/>
      <c r="E86" s="17"/>
      <c r="F86" s="17">
        <v>350.8</v>
      </c>
      <c r="G86" s="17">
        <f t="shared" si="42"/>
        <v>2850.6271379703535</v>
      </c>
      <c r="H86" s="17">
        <f t="shared" si="43"/>
        <v>52.754956567753766</v>
      </c>
      <c r="I86" s="17">
        <f t="shared" si="27"/>
        <v>224.02567141363443</v>
      </c>
      <c r="J86" s="17"/>
      <c r="K86" s="17"/>
      <c r="L86" s="17">
        <v>360.52</v>
      </c>
      <c r="M86" s="17">
        <f t="shared" si="29"/>
        <v>2773.7712193498282</v>
      </c>
      <c r="N86" s="17">
        <f t="shared" si="44"/>
        <v>4.8780712195133447</v>
      </c>
      <c r="O86" s="17">
        <f t="shared" si="28"/>
        <v>222.79525496631126</v>
      </c>
      <c r="P86" s="17"/>
      <c r="Q86" s="17"/>
      <c r="R86" s="17">
        <v>370.32</v>
      </c>
      <c r="S86" s="17">
        <f t="shared" si="18"/>
        <v>2700.3672499459926</v>
      </c>
      <c r="T86" s="17">
        <f t="shared" si="19"/>
        <v>-2.0609839412559268</v>
      </c>
      <c r="U86" s="17">
        <f t="shared" si="20"/>
        <v>226.35790989385768</v>
      </c>
      <c r="V86" s="17"/>
      <c r="W86" s="17"/>
      <c r="X86" s="17" t="str">
        <f t="shared" si="21"/>
        <v/>
      </c>
      <c r="Y86" s="17"/>
      <c r="Z86" s="17"/>
      <c r="AA86" s="17" t="str">
        <f t="shared" si="30"/>
        <v/>
      </c>
      <c r="AB86" s="17" t="str">
        <f t="shared" si="32"/>
        <v/>
      </c>
      <c r="AC86" s="17" t="str">
        <f t="shared" si="33"/>
        <v/>
      </c>
      <c r="AD86" s="17"/>
      <c r="AE86" s="17"/>
      <c r="AF86" s="17"/>
      <c r="AG86" s="17" t="str">
        <f t="shared" si="34"/>
        <v/>
      </c>
      <c r="AH86" s="17" t="str">
        <f t="shared" si="35"/>
        <v/>
      </c>
      <c r="AI86" s="17" t="str">
        <f t="shared" si="36"/>
        <v/>
      </c>
      <c r="AJ86" s="17"/>
      <c r="AK86" s="17"/>
      <c r="AL86" s="17"/>
      <c r="AM86" s="17" t="str">
        <f t="shared" si="37"/>
        <v/>
      </c>
      <c r="AN86" s="17" t="str">
        <f t="shared" si="38"/>
        <v/>
      </c>
      <c r="AO86" s="17" t="str">
        <f t="shared" si="39"/>
        <v/>
      </c>
      <c r="AP86" s="17"/>
      <c r="AQ86" s="17"/>
      <c r="AR86" s="17"/>
      <c r="AS86" s="17" t="str">
        <f t="shared" si="31"/>
        <v/>
      </c>
      <c r="AT86" s="17" t="str">
        <f t="shared" si="40"/>
        <v/>
      </c>
      <c r="AU86" s="17" t="str">
        <f t="shared" si="41"/>
        <v/>
      </c>
      <c r="AV86" s="17"/>
      <c r="AW86" s="17"/>
      <c r="AX86" s="17"/>
      <c r="AY86" s="17"/>
      <c r="AZ86" s="17"/>
      <c r="BA86" s="17"/>
      <c r="BB86" s="17"/>
      <c r="BC86" s="17"/>
      <c r="BD86" s="17"/>
    </row>
    <row r="87" spans="1:56" s="16" customFormat="1">
      <c r="A87" s="15">
        <v>39373</v>
      </c>
      <c r="B87" s="13">
        <v>5.88</v>
      </c>
      <c r="C87" s="13">
        <f t="shared" si="22"/>
        <v>224.012</v>
      </c>
      <c r="D87" s="13"/>
      <c r="E87" s="17"/>
      <c r="F87" s="17">
        <v>350.54</v>
      </c>
      <c r="G87" s="17">
        <f t="shared" si="42"/>
        <v>2852.7414845666685</v>
      </c>
      <c r="H87" s="17">
        <f t="shared" si="43"/>
        <v>51.536181806713785</v>
      </c>
      <c r="I87" s="17">
        <f t="shared" ref="I87:I88" si="45">$F$14+H87/9.81</f>
        <v>223.90143341556714</v>
      </c>
      <c r="J87" s="17"/>
      <c r="K87" s="17"/>
      <c r="L87" s="17">
        <v>360.28</v>
      </c>
      <c r="M87" s="17">
        <f t="shared" si="29"/>
        <v>2775.6189630287558</v>
      </c>
      <c r="N87" s="17">
        <f t="shared" si="44"/>
        <v>3.8628074767942735</v>
      </c>
      <c r="O87" s="17">
        <f t="shared" ref="O87:O104" si="46">$L$14+N87/9.81</f>
        <v>222.69176223005039</v>
      </c>
      <c r="P87" s="17"/>
      <c r="Q87" s="17"/>
      <c r="R87" s="17">
        <v>370.14</v>
      </c>
      <c r="S87" s="17">
        <f t="shared" si="18"/>
        <v>2701.6804452369374</v>
      </c>
      <c r="T87" s="17">
        <f t="shared" si="19"/>
        <v>-2.8719073667452903</v>
      </c>
      <c r="U87" s="17">
        <f t="shared" si="20"/>
        <v>226.27524695547956</v>
      </c>
      <c r="V87" s="17"/>
      <c r="W87" s="17"/>
      <c r="X87" s="17" t="str">
        <f t="shared" ref="X87:X113" si="47">IF(W87="","",$X$5-W87)</f>
        <v/>
      </c>
      <c r="Y87" s="17"/>
      <c r="Z87" s="17"/>
      <c r="AA87" s="17" t="str">
        <f t="shared" si="30"/>
        <v/>
      </c>
      <c r="AB87" s="17" t="str">
        <f t="shared" si="32"/>
        <v/>
      </c>
      <c r="AC87" s="17" t="str">
        <f t="shared" si="33"/>
        <v/>
      </c>
      <c r="AD87" s="17"/>
      <c r="AE87" s="17"/>
      <c r="AF87" s="17"/>
      <c r="AG87" s="17" t="str">
        <f t="shared" si="34"/>
        <v/>
      </c>
      <c r="AH87" s="17" t="str">
        <f t="shared" si="35"/>
        <v/>
      </c>
      <c r="AI87" s="17" t="str">
        <f t="shared" si="36"/>
        <v/>
      </c>
      <c r="AJ87" s="17"/>
      <c r="AK87" s="17"/>
      <c r="AL87" s="17"/>
      <c r="AM87" s="17" t="str">
        <f t="shared" si="37"/>
        <v/>
      </c>
      <c r="AN87" s="17" t="str">
        <f t="shared" si="38"/>
        <v/>
      </c>
      <c r="AO87" s="17" t="str">
        <f t="shared" si="39"/>
        <v/>
      </c>
      <c r="AP87" s="17"/>
      <c r="AQ87" s="17"/>
      <c r="AR87" s="17"/>
      <c r="AS87" s="17" t="str">
        <f t="shared" si="31"/>
        <v/>
      </c>
      <c r="AT87" s="17" t="str">
        <f t="shared" si="40"/>
        <v/>
      </c>
      <c r="AU87" s="17" t="str">
        <f t="shared" si="41"/>
        <v/>
      </c>
      <c r="AV87" s="17"/>
      <c r="AW87" s="17"/>
      <c r="AX87" s="17"/>
      <c r="AY87" s="17"/>
      <c r="AZ87" s="17"/>
      <c r="BA87" s="17"/>
      <c r="BB87" s="17"/>
      <c r="BC87" s="17"/>
      <c r="BD87" s="17"/>
    </row>
    <row r="88" spans="1:56" s="16" customFormat="1">
      <c r="A88" s="15">
        <v>39374</v>
      </c>
      <c r="B88" s="13">
        <v>5.8739999999999997</v>
      </c>
      <c r="C88" s="13">
        <f t="shared" si="22"/>
        <v>224.018</v>
      </c>
      <c r="D88" s="13"/>
      <c r="E88" s="17"/>
      <c r="F88" s="17">
        <v>350.44</v>
      </c>
      <c r="G88" s="17">
        <f t="shared" si="42"/>
        <v>2853.5555301906174</v>
      </c>
      <c r="H88" s="17">
        <f t="shared" si="43"/>
        <v>51.066700468233307</v>
      </c>
      <c r="I88" s="17">
        <f t="shared" si="45"/>
        <v>223.8535759906456</v>
      </c>
      <c r="J88" s="17"/>
      <c r="K88" s="17"/>
      <c r="L88" s="17">
        <v>360.22</v>
      </c>
      <c r="M88" s="17">
        <f t="shared" si="29"/>
        <v>2776.0812836599853</v>
      </c>
      <c r="N88" s="17">
        <f t="shared" si="44"/>
        <v>3.6086713181136929</v>
      </c>
      <c r="O88" s="17">
        <f t="shared" si="46"/>
        <v>222.66585640347745</v>
      </c>
      <c r="P88" s="17"/>
      <c r="Q88" s="17"/>
      <c r="R88" s="17">
        <v>370.08</v>
      </c>
      <c r="S88" s="17">
        <f t="shared" si="18"/>
        <v>2702.1184608733251</v>
      </c>
      <c r="T88" s="17">
        <f t="shared" si="19"/>
        <v>-3.1424277411701951</v>
      </c>
      <c r="U88" s="17">
        <f t="shared" si="20"/>
        <v>226.2476709743965</v>
      </c>
      <c r="V88" s="17"/>
      <c r="W88" s="17"/>
      <c r="X88" s="17" t="str">
        <f t="shared" si="47"/>
        <v/>
      </c>
      <c r="Y88" s="17"/>
      <c r="Z88" s="17"/>
      <c r="AA88" s="17" t="str">
        <f t="shared" si="30"/>
        <v/>
      </c>
      <c r="AB88" s="17" t="str">
        <f t="shared" si="32"/>
        <v/>
      </c>
      <c r="AC88" s="17" t="str">
        <f t="shared" si="33"/>
        <v/>
      </c>
      <c r="AD88" s="17"/>
      <c r="AE88" s="17"/>
      <c r="AF88" s="17"/>
      <c r="AG88" s="17" t="str">
        <f t="shared" si="34"/>
        <v/>
      </c>
      <c r="AH88" s="17" t="str">
        <f t="shared" si="35"/>
        <v/>
      </c>
      <c r="AI88" s="17" t="str">
        <f t="shared" si="36"/>
        <v/>
      </c>
      <c r="AJ88" s="17"/>
      <c r="AK88" s="17"/>
      <c r="AL88" s="17"/>
      <c r="AM88" s="17" t="str">
        <f t="shared" si="37"/>
        <v/>
      </c>
      <c r="AN88" s="17" t="str">
        <f t="shared" si="38"/>
        <v/>
      </c>
      <c r="AO88" s="17" t="str">
        <f t="shared" si="39"/>
        <v/>
      </c>
      <c r="AP88" s="17"/>
      <c r="AQ88" s="17"/>
      <c r="AR88" s="17"/>
      <c r="AS88" s="17" t="str">
        <f t="shared" si="31"/>
        <v/>
      </c>
      <c r="AT88" s="17" t="str">
        <f t="shared" si="40"/>
        <v/>
      </c>
      <c r="AU88" s="17" t="str">
        <f t="shared" si="41"/>
        <v/>
      </c>
      <c r="AV88" s="17"/>
      <c r="AW88" s="17"/>
      <c r="AX88" s="17"/>
      <c r="AY88" s="17"/>
      <c r="AZ88" s="17"/>
      <c r="BA88" s="17"/>
      <c r="BB88" s="17"/>
      <c r="BC88" s="17"/>
      <c r="BD88" s="17"/>
    </row>
    <row r="89" spans="1:56" s="16" customFormat="1">
      <c r="A89" s="15">
        <v>39376</v>
      </c>
      <c r="B89" s="13">
        <v>6.0549999999999997</v>
      </c>
      <c r="C89" s="13">
        <f t="shared" si="22"/>
        <v>223.83699999999999</v>
      </c>
      <c r="D89" s="13"/>
      <c r="E89" s="17"/>
      <c r="F89" s="17"/>
      <c r="G89" s="17" t="str">
        <f t="shared" si="42"/>
        <v/>
      </c>
      <c r="H89" s="17" t="str">
        <f t="shared" si="43"/>
        <v/>
      </c>
      <c r="I89" s="17"/>
      <c r="J89" s="17"/>
      <c r="K89" s="17"/>
      <c r="L89" s="17">
        <v>360.6</v>
      </c>
      <c r="M89" s="17">
        <f t="shared" si="29"/>
        <v>2773.1558513588466</v>
      </c>
      <c r="N89" s="17">
        <f t="shared" si="44"/>
        <v>5.2160376816968892</v>
      </c>
      <c r="O89" s="17">
        <f t="shared" si="46"/>
        <v>222.82970618569794</v>
      </c>
      <c r="P89" s="17"/>
      <c r="Q89" s="17"/>
      <c r="R89" s="17">
        <v>370.55</v>
      </c>
      <c r="S89" s="17">
        <f t="shared" si="18"/>
        <v>2698.6911347996224</v>
      </c>
      <c r="T89" s="17">
        <f t="shared" si="19"/>
        <v>-1.0261939455112952</v>
      </c>
      <c r="U89" s="17">
        <f t="shared" si="20"/>
        <v>226.46339307385205</v>
      </c>
      <c r="V89" s="17"/>
      <c r="W89" s="17"/>
      <c r="X89" s="17" t="str">
        <f t="shared" si="47"/>
        <v/>
      </c>
      <c r="Y89" s="17"/>
      <c r="Z89" s="17"/>
      <c r="AA89" s="17" t="str">
        <f t="shared" si="30"/>
        <v/>
      </c>
      <c r="AB89" s="17" t="str">
        <f t="shared" si="32"/>
        <v/>
      </c>
      <c r="AC89" s="17" t="str">
        <f t="shared" si="33"/>
        <v/>
      </c>
      <c r="AD89" s="17"/>
      <c r="AE89" s="17"/>
      <c r="AF89" s="17"/>
      <c r="AG89" s="17" t="str">
        <f t="shared" si="34"/>
        <v/>
      </c>
      <c r="AH89" s="17" t="str">
        <f t="shared" si="35"/>
        <v/>
      </c>
      <c r="AI89" s="17" t="str">
        <f t="shared" si="36"/>
        <v/>
      </c>
      <c r="AJ89" s="17"/>
      <c r="AK89" s="17"/>
      <c r="AL89" s="17"/>
      <c r="AM89" s="17" t="str">
        <f t="shared" si="37"/>
        <v/>
      </c>
      <c r="AN89" s="17" t="str">
        <f t="shared" si="38"/>
        <v/>
      </c>
      <c r="AO89" s="17" t="str">
        <f t="shared" si="39"/>
        <v/>
      </c>
      <c r="AP89" s="17"/>
      <c r="AQ89" s="17"/>
      <c r="AR89" s="17"/>
      <c r="AS89" s="17" t="str">
        <f t="shared" si="31"/>
        <v/>
      </c>
      <c r="AT89" s="17" t="str">
        <f t="shared" si="40"/>
        <v/>
      </c>
      <c r="AU89" s="17" t="str">
        <f t="shared" si="41"/>
        <v/>
      </c>
      <c r="AV89" s="17"/>
      <c r="AW89" s="17"/>
      <c r="AX89" s="17"/>
      <c r="AY89" s="17"/>
      <c r="AZ89" s="17"/>
      <c r="BA89" s="17"/>
      <c r="BB89" s="17"/>
      <c r="BC89" s="17"/>
      <c r="BD89" s="17"/>
    </row>
    <row r="90" spans="1:56" s="16" customFormat="1">
      <c r="A90" s="15">
        <v>39378</v>
      </c>
      <c r="B90" s="13">
        <v>6.19</v>
      </c>
      <c r="C90" s="13">
        <f t="shared" si="22"/>
        <v>223.702</v>
      </c>
      <c r="D90" s="13"/>
      <c r="E90" s="17"/>
      <c r="F90" s="17">
        <v>350.53</v>
      </c>
      <c r="G90" s="17">
        <f t="shared" si="42"/>
        <v>2852.8228682281124</v>
      </c>
      <c r="H90" s="17">
        <f t="shared" si="43"/>
        <v>51.489251736765596</v>
      </c>
      <c r="I90" s="17">
        <f t="shared" ref="I90:I104" si="48">$F$14+H90/9.81</f>
        <v>223.89664951445113</v>
      </c>
      <c r="J90" s="17"/>
      <c r="K90" s="17"/>
      <c r="L90" s="17">
        <v>360.59</v>
      </c>
      <c r="M90" s="17">
        <f t="shared" si="29"/>
        <v>2773.2327574253313</v>
      </c>
      <c r="N90" s="17">
        <f t="shared" si="44"/>
        <v>5.1738042951396892</v>
      </c>
      <c r="O90" s="17">
        <f t="shared" si="46"/>
        <v>222.82540104945357</v>
      </c>
      <c r="P90" s="17"/>
      <c r="Q90" s="17"/>
      <c r="R90" s="17">
        <v>370.73</v>
      </c>
      <c r="S90" s="17">
        <f t="shared" si="18"/>
        <v>2697.3808432012515</v>
      </c>
      <c r="T90" s="17">
        <f t="shared" si="19"/>
        <v>-0.21744403910997789</v>
      </c>
      <c r="U90" s="17">
        <f t="shared" si="20"/>
        <v>226.54583445065137</v>
      </c>
      <c r="V90" s="17"/>
      <c r="W90" s="17"/>
      <c r="X90" s="17" t="str">
        <f t="shared" si="47"/>
        <v/>
      </c>
      <c r="Y90" s="17"/>
      <c r="Z90" s="17"/>
      <c r="AA90" s="17" t="str">
        <f t="shared" si="30"/>
        <v/>
      </c>
      <c r="AB90" s="17" t="str">
        <f t="shared" si="32"/>
        <v/>
      </c>
      <c r="AC90" s="17" t="str">
        <f t="shared" si="33"/>
        <v/>
      </c>
      <c r="AD90" s="17"/>
      <c r="AE90" s="17"/>
      <c r="AF90" s="17"/>
      <c r="AG90" s="17" t="str">
        <f t="shared" si="34"/>
        <v/>
      </c>
      <c r="AH90" s="17" t="str">
        <f t="shared" si="35"/>
        <v/>
      </c>
      <c r="AI90" s="17" t="str">
        <f t="shared" si="36"/>
        <v/>
      </c>
      <c r="AJ90" s="17"/>
      <c r="AK90" s="17"/>
      <c r="AL90" s="17"/>
      <c r="AM90" s="17" t="str">
        <f t="shared" si="37"/>
        <v/>
      </c>
      <c r="AN90" s="17" t="str">
        <f t="shared" si="38"/>
        <v/>
      </c>
      <c r="AO90" s="17" t="str">
        <f t="shared" si="39"/>
        <v/>
      </c>
      <c r="AP90" s="17"/>
      <c r="AQ90" s="17"/>
      <c r="AR90" s="17"/>
      <c r="AS90" s="17" t="str">
        <f t="shared" si="31"/>
        <v/>
      </c>
      <c r="AT90" s="17" t="str">
        <f t="shared" si="40"/>
        <v/>
      </c>
      <c r="AU90" s="17" t="str">
        <f t="shared" si="41"/>
        <v/>
      </c>
      <c r="AV90" s="17"/>
      <c r="AW90" s="17"/>
      <c r="AX90" s="17"/>
      <c r="AY90" s="17"/>
      <c r="AZ90" s="17"/>
      <c r="BA90" s="17"/>
      <c r="BB90" s="17"/>
      <c r="BC90" s="17"/>
      <c r="BD90" s="17"/>
    </row>
    <row r="91" spans="1:56" s="16" customFormat="1">
      <c r="A91" s="15">
        <v>39381</v>
      </c>
      <c r="B91" s="13">
        <v>6.2480000000000002</v>
      </c>
      <c r="C91" s="13">
        <f t="shared" si="22"/>
        <v>223.64400000000001</v>
      </c>
      <c r="D91" s="13"/>
      <c r="E91" s="17"/>
      <c r="F91" s="17">
        <v>350.42</v>
      </c>
      <c r="G91" s="17">
        <f t="shared" si="42"/>
        <v>2853.7183950687745</v>
      </c>
      <c r="H91" s="17">
        <f t="shared" si="43"/>
        <v>50.972756009982959</v>
      </c>
      <c r="I91" s="17">
        <f t="shared" si="48"/>
        <v>223.84399959327044</v>
      </c>
      <c r="J91" s="17"/>
      <c r="K91" s="17"/>
      <c r="L91" s="17">
        <v>360.54</v>
      </c>
      <c r="M91" s="17">
        <f t="shared" si="29"/>
        <v>2773.6173517501525</v>
      </c>
      <c r="N91" s="17">
        <f t="shared" si="44"/>
        <v>4.962584132528832</v>
      </c>
      <c r="O91" s="17">
        <f t="shared" si="46"/>
        <v>222.8038699421538</v>
      </c>
      <c r="P91" s="17"/>
      <c r="Q91" s="17"/>
      <c r="R91" s="17">
        <v>370.76</v>
      </c>
      <c r="S91" s="17">
        <f t="shared" si="18"/>
        <v>2697.1625849606216</v>
      </c>
      <c r="T91" s="17">
        <f t="shared" si="19"/>
        <v>-8.2744944119440333E-2</v>
      </c>
      <c r="U91" s="17">
        <f t="shared" si="20"/>
        <v>226.55956524524774</v>
      </c>
      <c r="V91" s="17"/>
      <c r="W91" s="17"/>
      <c r="X91" s="17" t="str">
        <f t="shared" si="47"/>
        <v/>
      </c>
      <c r="Y91" s="17"/>
      <c r="Z91" s="17"/>
      <c r="AA91" s="17" t="str">
        <f t="shared" si="30"/>
        <v/>
      </c>
      <c r="AB91" s="17" t="str">
        <f t="shared" si="32"/>
        <v/>
      </c>
      <c r="AC91" s="17" t="str">
        <f t="shared" si="33"/>
        <v/>
      </c>
      <c r="AD91" s="17"/>
      <c r="AE91" s="17"/>
      <c r="AF91" s="17"/>
      <c r="AG91" s="17" t="str">
        <f t="shared" si="34"/>
        <v/>
      </c>
      <c r="AH91" s="17" t="str">
        <f t="shared" si="35"/>
        <v/>
      </c>
      <c r="AI91" s="17" t="str">
        <f t="shared" si="36"/>
        <v/>
      </c>
      <c r="AJ91" s="17"/>
      <c r="AK91" s="17"/>
      <c r="AL91" s="17"/>
      <c r="AM91" s="17" t="str">
        <f t="shared" si="37"/>
        <v/>
      </c>
      <c r="AN91" s="17" t="str">
        <f t="shared" si="38"/>
        <v/>
      </c>
      <c r="AO91" s="17" t="str">
        <f t="shared" si="39"/>
        <v/>
      </c>
      <c r="AP91" s="17"/>
      <c r="AQ91" s="17"/>
      <c r="AR91" s="17"/>
      <c r="AS91" s="17" t="str">
        <f t="shared" si="31"/>
        <v/>
      </c>
      <c r="AT91" s="17" t="str">
        <f t="shared" si="40"/>
        <v/>
      </c>
      <c r="AU91" s="17" t="str">
        <f t="shared" si="41"/>
        <v/>
      </c>
      <c r="AV91" s="17"/>
      <c r="AW91" s="17"/>
      <c r="AX91" s="17"/>
      <c r="AY91" s="17"/>
      <c r="AZ91" s="17"/>
      <c r="BA91" s="17"/>
      <c r="BB91" s="17"/>
      <c r="BC91" s="17"/>
      <c r="BD91" s="17"/>
    </row>
    <row r="92" spans="1:56" s="16" customFormat="1">
      <c r="A92" s="15">
        <v>39383</v>
      </c>
      <c r="B92" s="13">
        <v>6.2869999999999999</v>
      </c>
      <c r="C92" s="13">
        <f t="shared" si="22"/>
        <v>223.60499999999999</v>
      </c>
      <c r="D92" s="13"/>
      <c r="E92" s="17"/>
      <c r="F92" s="17">
        <v>350.13</v>
      </c>
      <c r="G92" s="17">
        <f t="shared" si="42"/>
        <v>2856.0820266758064</v>
      </c>
      <c r="H92" s="17">
        <f t="shared" si="43"/>
        <v>49.608753409720407</v>
      </c>
      <c r="I92" s="17">
        <f t="shared" si="48"/>
        <v>223.70495753412033</v>
      </c>
      <c r="J92" s="17"/>
      <c r="K92" s="17"/>
      <c r="L92" s="17">
        <v>360.28</v>
      </c>
      <c r="M92" s="17">
        <f t="shared" si="29"/>
        <v>2775.6189630287558</v>
      </c>
      <c r="N92" s="17">
        <f t="shared" si="44"/>
        <v>3.8628074767942735</v>
      </c>
      <c r="O92" s="17">
        <f t="shared" si="46"/>
        <v>222.69176223005039</v>
      </c>
      <c r="P92" s="17"/>
      <c r="Q92" s="17"/>
      <c r="R92" s="17">
        <v>370.54</v>
      </c>
      <c r="S92" s="17">
        <f t="shared" si="18"/>
        <v>2698.7639661035246</v>
      </c>
      <c r="T92" s="17">
        <f t="shared" si="19"/>
        <v>-1.0711524290816214</v>
      </c>
      <c r="U92" s="17">
        <f t="shared" si="20"/>
        <v>226.45881014994069</v>
      </c>
      <c r="V92" s="17"/>
      <c r="W92" s="17"/>
      <c r="X92" s="17" t="str">
        <f t="shared" si="47"/>
        <v/>
      </c>
      <c r="Y92" s="17"/>
      <c r="Z92" s="17"/>
      <c r="AA92" s="17" t="str">
        <f t="shared" si="30"/>
        <v/>
      </c>
      <c r="AB92" s="17" t="str">
        <f t="shared" si="32"/>
        <v/>
      </c>
      <c r="AC92" s="17" t="str">
        <f t="shared" si="33"/>
        <v/>
      </c>
      <c r="AD92" s="17"/>
      <c r="AE92" s="17"/>
      <c r="AF92" s="17"/>
      <c r="AG92" s="17" t="str">
        <f t="shared" si="34"/>
        <v/>
      </c>
      <c r="AH92" s="17" t="str">
        <f t="shared" si="35"/>
        <v/>
      </c>
      <c r="AI92" s="17" t="str">
        <f t="shared" si="36"/>
        <v/>
      </c>
      <c r="AJ92" s="17"/>
      <c r="AK92" s="17"/>
      <c r="AL92" s="17"/>
      <c r="AM92" s="17" t="str">
        <f t="shared" si="37"/>
        <v/>
      </c>
      <c r="AN92" s="17" t="str">
        <f t="shared" si="38"/>
        <v/>
      </c>
      <c r="AO92" s="17" t="str">
        <f t="shared" si="39"/>
        <v/>
      </c>
      <c r="AP92" s="17"/>
      <c r="AQ92" s="17"/>
      <c r="AR92" s="17"/>
      <c r="AS92" s="17" t="str">
        <f t="shared" si="31"/>
        <v/>
      </c>
      <c r="AT92" s="17" t="str">
        <f t="shared" si="40"/>
        <v/>
      </c>
      <c r="AU92" s="17" t="str">
        <f t="shared" si="41"/>
        <v/>
      </c>
      <c r="AV92" s="17"/>
      <c r="AW92" s="17"/>
      <c r="AX92" s="17"/>
      <c r="AY92" s="17"/>
      <c r="AZ92" s="17"/>
      <c r="BA92" s="17"/>
      <c r="BB92" s="17"/>
      <c r="BC92" s="17"/>
      <c r="BD92" s="17"/>
    </row>
    <row r="93" spans="1:56" s="16" customFormat="1">
      <c r="A93" s="15">
        <v>39386</v>
      </c>
      <c r="B93" s="13">
        <v>6.35</v>
      </c>
      <c r="C93" s="13">
        <f t="shared" si="22"/>
        <v>223.542</v>
      </c>
      <c r="D93" s="13"/>
      <c r="E93" s="17"/>
      <c r="F93" s="17">
        <v>350.03</v>
      </c>
      <c r="G93" s="17">
        <f t="shared" si="42"/>
        <v>2856.897980173128</v>
      </c>
      <c r="H93" s="17">
        <f t="shared" si="43"/>
        <v>49.137622141960492</v>
      </c>
      <c r="I93" s="17">
        <f t="shared" si="48"/>
        <v>223.65693192068915</v>
      </c>
      <c r="J93" s="17"/>
      <c r="K93" s="17"/>
      <c r="L93" s="17">
        <v>360.23</v>
      </c>
      <c r="M93" s="17">
        <f t="shared" si="29"/>
        <v>2776.0042195264136</v>
      </c>
      <c r="N93" s="17">
        <f t="shared" si="44"/>
        <v>3.6510362492384729</v>
      </c>
      <c r="O93" s="17">
        <f t="shared" si="46"/>
        <v>222.67017494895398</v>
      </c>
      <c r="P93" s="17"/>
      <c r="Q93" s="17"/>
      <c r="R93" s="17">
        <v>370.58</v>
      </c>
      <c r="S93" s="17">
        <f t="shared" si="18"/>
        <v>2698.472664471909</v>
      </c>
      <c r="T93" s="17">
        <f t="shared" si="19"/>
        <v>-0.89133614522279458</v>
      </c>
      <c r="U93" s="17">
        <f t="shared" si="20"/>
        <v>226.47714004635853</v>
      </c>
      <c r="V93" s="17"/>
      <c r="W93" s="17"/>
      <c r="X93" s="17" t="str">
        <f t="shared" si="47"/>
        <v/>
      </c>
      <c r="Y93" s="17"/>
      <c r="Z93" s="17"/>
      <c r="AA93" s="17" t="str">
        <f t="shared" si="30"/>
        <v/>
      </c>
      <c r="AB93" s="17" t="str">
        <f t="shared" si="32"/>
        <v/>
      </c>
      <c r="AC93" s="17" t="str">
        <f t="shared" si="33"/>
        <v/>
      </c>
      <c r="AD93" s="17"/>
      <c r="AE93" s="17"/>
      <c r="AF93" s="17"/>
      <c r="AG93" s="17" t="str">
        <f t="shared" si="34"/>
        <v/>
      </c>
      <c r="AH93" s="17" t="str">
        <f t="shared" si="35"/>
        <v/>
      </c>
      <c r="AI93" s="17" t="str">
        <f t="shared" si="36"/>
        <v/>
      </c>
      <c r="AJ93" s="17"/>
      <c r="AK93" s="17"/>
      <c r="AL93" s="17"/>
      <c r="AM93" s="17" t="str">
        <f t="shared" si="37"/>
        <v/>
      </c>
      <c r="AN93" s="17" t="str">
        <f t="shared" si="38"/>
        <v/>
      </c>
      <c r="AO93" s="17" t="str">
        <f t="shared" si="39"/>
        <v/>
      </c>
      <c r="AP93" s="17"/>
      <c r="AQ93" s="17"/>
      <c r="AR93" s="17"/>
      <c r="AS93" s="17" t="str">
        <f t="shared" si="31"/>
        <v/>
      </c>
      <c r="AT93" s="17" t="str">
        <f t="shared" si="40"/>
        <v/>
      </c>
      <c r="AU93" s="17" t="str">
        <f t="shared" si="41"/>
        <v/>
      </c>
      <c r="AV93" s="17"/>
      <c r="AW93" s="17"/>
      <c r="AX93" s="17"/>
      <c r="AY93" s="17"/>
      <c r="AZ93" s="17"/>
      <c r="BA93" s="17"/>
      <c r="BB93" s="17"/>
      <c r="BC93" s="17"/>
      <c r="BD93" s="17"/>
    </row>
    <row r="94" spans="1:56" s="16" customFormat="1">
      <c r="A94" s="15">
        <v>39388</v>
      </c>
      <c r="B94" s="13">
        <v>6.39</v>
      </c>
      <c r="C94" s="13">
        <f t="shared" si="22"/>
        <v>223.50200000000001</v>
      </c>
      <c r="D94" s="13"/>
      <c r="E94" s="17"/>
      <c r="F94" s="17">
        <v>349.85</v>
      </c>
      <c r="G94" s="17">
        <f t="shared" si="42"/>
        <v>2858.3678719451191</v>
      </c>
      <c r="H94" s="17">
        <f t="shared" si="43"/>
        <v>48.288568491214733</v>
      </c>
      <c r="I94" s="17">
        <f t="shared" si="48"/>
        <v>223.5703821091962</v>
      </c>
      <c r="J94" s="17"/>
      <c r="K94" s="17"/>
      <c r="L94" s="17">
        <v>360.07</v>
      </c>
      <c r="M94" s="17">
        <f t="shared" si="29"/>
        <v>2777.237759324576</v>
      </c>
      <c r="N94" s="17">
        <f t="shared" si="44"/>
        <v>2.9727695926692377</v>
      </c>
      <c r="O94" s="17">
        <f t="shared" si="46"/>
        <v>222.60103461698972</v>
      </c>
      <c r="P94" s="17"/>
      <c r="Q94" s="17"/>
      <c r="R94" s="17">
        <v>370.49</v>
      </c>
      <c r="S94" s="17">
        <f t="shared" si="18"/>
        <v>2699.1281815973439</v>
      </c>
      <c r="T94" s="17">
        <f t="shared" si="19"/>
        <v>-1.2959889855869733</v>
      </c>
      <c r="U94" s="17">
        <f t="shared" si="20"/>
        <v>226.43589103103088</v>
      </c>
      <c r="V94" s="17"/>
      <c r="W94" s="17"/>
      <c r="X94" s="17" t="str">
        <f t="shared" si="47"/>
        <v/>
      </c>
      <c r="Y94" s="17"/>
      <c r="Z94" s="17"/>
      <c r="AA94" s="17" t="str">
        <f t="shared" si="30"/>
        <v/>
      </c>
      <c r="AB94" s="17" t="str">
        <f t="shared" si="32"/>
        <v/>
      </c>
      <c r="AC94" s="17" t="str">
        <f t="shared" si="33"/>
        <v/>
      </c>
      <c r="AD94" s="17"/>
      <c r="AE94" s="17"/>
      <c r="AF94" s="17"/>
      <c r="AG94" s="17" t="str">
        <f t="shared" si="34"/>
        <v/>
      </c>
      <c r="AH94" s="17" t="str">
        <f t="shared" si="35"/>
        <v/>
      </c>
      <c r="AI94" s="17" t="str">
        <f t="shared" si="36"/>
        <v/>
      </c>
      <c r="AJ94" s="17"/>
      <c r="AK94" s="17"/>
      <c r="AL94" s="17"/>
      <c r="AM94" s="17" t="str">
        <f t="shared" si="37"/>
        <v/>
      </c>
      <c r="AN94" s="17" t="str">
        <f t="shared" si="38"/>
        <v/>
      </c>
      <c r="AO94" s="17" t="str">
        <f t="shared" si="39"/>
        <v/>
      </c>
      <c r="AP94" s="17"/>
      <c r="AQ94" s="17"/>
      <c r="AR94" s="17"/>
      <c r="AS94" s="17" t="str">
        <f t="shared" si="31"/>
        <v/>
      </c>
      <c r="AT94" s="17" t="str">
        <f t="shared" si="40"/>
        <v/>
      </c>
      <c r="AU94" s="17" t="str">
        <f t="shared" si="41"/>
        <v/>
      </c>
      <c r="AV94" s="17"/>
      <c r="AW94" s="17"/>
      <c r="AX94" s="17"/>
      <c r="AY94" s="17"/>
      <c r="AZ94" s="17"/>
      <c r="BA94" s="17"/>
      <c r="BB94" s="17"/>
      <c r="BC94" s="17"/>
      <c r="BD94" s="17"/>
    </row>
    <row r="95" spans="1:56" s="16" customFormat="1">
      <c r="A95" s="15">
        <v>39393</v>
      </c>
      <c r="B95" s="13">
        <v>6.46</v>
      </c>
      <c r="C95" s="13">
        <f t="shared" si="22"/>
        <v>223.43199999999999</v>
      </c>
      <c r="D95" s="13"/>
      <c r="E95" s="17"/>
      <c r="F95" s="17">
        <v>349.68</v>
      </c>
      <c r="G95" s="17">
        <f t="shared" si="42"/>
        <v>2859.7574925646304</v>
      </c>
      <c r="H95" s="17">
        <f t="shared" si="43"/>
        <v>47.485481366995259</v>
      </c>
      <c r="I95" s="17">
        <f t="shared" si="48"/>
        <v>223.48851797828698</v>
      </c>
      <c r="J95" s="17"/>
      <c r="K95" s="17"/>
      <c r="L95" s="17">
        <v>359.95</v>
      </c>
      <c r="M95" s="17">
        <f t="shared" si="29"/>
        <v>2778.1636338380331</v>
      </c>
      <c r="N95" s="17">
        <f t="shared" si="44"/>
        <v>2.4634701363135036</v>
      </c>
      <c r="O95" s="17">
        <f t="shared" si="46"/>
        <v>222.54911826058242</v>
      </c>
      <c r="P95" s="17"/>
      <c r="Q95" s="17"/>
      <c r="R95" s="17">
        <v>370.47</v>
      </c>
      <c r="S95" s="17">
        <f t="shared" si="18"/>
        <v>2699.2738953221583</v>
      </c>
      <c r="T95" s="17">
        <f t="shared" si="19"/>
        <v>-1.3859442114548983</v>
      </c>
      <c r="U95" s="17">
        <f t="shared" si="20"/>
        <v>226.42672128323599</v>
      </c>
      <c r="V95" s="17"/>
      <c r="W95" s="17"/>
      <c r="X95" s="17" t="str">
        <f t="shared" si="47"/>
        <v/>
      </c>
      <c r="Y95" s="17"/>
      <c r="Z95" s="17"/>
      <c r="AA95" s="17" t="str">
        <f t="shared" si="30"/>
        <v/>
      </c>
      <c r="AB95" s="17" t="str">
        <f t="shared" si="32"/>
        <v/>
      </c>
      <c r="AC95" s="17" t="str">
        <f t="shared" si="33"/>
        <v/>
      </c>
      <c r="AD95" s="17"/>
      <c r="AE95" s="17"/>
      <c r="AF95" s="17"/>
      <c r="AG95" s="17" t="str">
        <f t="shared" si="34"/>
        <v/>
      </c>
      <c r="AH95" s="17" t="str">
        <f t="shared" si="35"/>
        <v/>
      </c>
      <c r="AI95" s="17" t="str">
        <f t="shared" si="36"/>
        <v/>
      </c>
      <c r="AJ95" s="17"/>
      <c r="AK95" s="17"/>
      <c r="AL95" s="17"/>
      <c r="AM95" s="17" t="str">
        <f t="shared" si="37"/>
        <v/>
      </c>
      <c r="AN95" s="17" t="str">
        <f t="shared" si="38"/>
        <v/>
      </c>
      <c r="AO95" s="17" t="str">
        <f t="shared" si="39"/>
        <v/>
      </c>
      <c r="AP95" s="17"/>
      <c r="AQ95" s="17"/>
      <c r="AR95" s="17"/>
      <c r="AS95" s="17" t="str">
        <f t="shared" si="31"/>
        <v/>
      </c>
      <c r="AT95" s="17" t="str">
        <f t="shared" si="40"/>
        <v/>
      </c>
      <c r="AU95" s="17" t="str">
        <f t="shared" si="41"/>
        <v/>
      </c>
      <c r="AV95" s="17"/>
      <c r="AW95" s="17"/>
      <c r="AX95" s="17"/>
      <c r="AY95" s="17"/>
      <c r="AZ95" s="17"/>
      <c r="BA95" s="17"/>
      <c r="BB95" s="17"/>
      <c r="BC95" s="17"/>
      <c r="BD95" s="17"/>
    </row>
    <row r="96" spans="1:56" s="16" customFormat="1">
      <c r="A96" s="15">
        <v>39395</v>
      </c>
      <c r="B96" s="13">
        <v>6.5019999999999998</v>
      </c>
      <c r="C96" s="13">
        <f>$C$5-B96</f>
        <v>223.39</v>
      </c>
      <c r="D96" s="13"/>
      <c r="E96" s="17"/>
      <c r="F96" s="17">
        <v>349.83</v>
      </c>
      <c r="G96" s="17">
        <f t="shared" si="42"/>
        <v>2858.5312866249324</v>
      </c>
      <c r="H96" s="17">
        <f t="shared" si="43"/>
        <v>48.194148360841041</v>
      </c>
      <c r="I96" s="17">
        <f t="shared" si="48"/>
        <v>223.56075722332733</v>
      </c>
      <c r="J96" s="17"/>
      <c r="K96" s="17"/>
      <c r="L96" s="17">
        <v>360.13</v>
      </c>
      <c r="M96" s="17">
        <f>IF(K96="",IF(L96="","",1/(L96*10^(-6))),(K96*10^(6))^(0.5))</f>
        <v>2776.77505345292</v>
      </c>
      <c r="N96" s="17">
        <f t="shared" si="44"/>
        <v>3.2272265643319997</v>
      </c>
      <c r="O96" s="17">
        <f t="shared" si="46"/>
        <v>222.62697314621121</v>
      </c>
      <c r="P96" s="17"/>
      <c r="Q96" s="17"/>
      <c r="R96" s="17">
        <v>370.7</v>
      </c>
      <c r="S96" s="17">
        <f>1/(R96*10^(-6))</f>
        <v>2697.5991367682764</v>
      </c>
      <c r="T96" s="17">
        <f>IF(S96="","",$R$10*S96^2+$R$11*S96+$R$12)</f>
        <v>-0.35216956611884598</v>
      </c>
      <c r="U96" s="17">
        <f>$R$14+T96/9.81</f>
        <v>226.53210096165964</v>
      </c>
      <c r="V96" s="17"/>
      <c r="W96" s="17"/>
      <c r="X96" s="17" t="str">
        <f t="shared" si="47"/>
        <v/>
      </c>
      <c r="Y96" s="17"/>
      <c r="Z96" s="17"/>
      <c r="AA96" s="17" t="str">
        <f>IF(Y96="",IF(Z96="","",1/(Z96*10^(-6))),(Y96*10^(6))^(0.5))</f>
        <v/>
      </c>
      <c r="AB96" s="17" t="str">
        <f t="shared" si="32"/>
        <v/>
      </c>
      <c r="AC96" s="17" t="str">
        <f t="shared" si="33"/>
        <v/>
      </c>
      <c r="AD96" s="17"/>
      <c r="AE96" s="17"/>
      <c r="AF96" s="17"/>
      <c r="AG96" s="17" t="str">
        <f t="shared" si="34"/>
        <v/>
      </c>
      <c r="AH96" s="17" t="str">
        <f t="shared" si="35"/>
        <v/>
      </c>
      <c r="AI96" s="17" t="str">
        <f t="shared" si="36"/>
        <v/>
      </c>
      <c r="AJ96" s="17"/>
      <c r="AK96" s="17"/>
      <c r="AL96" s="17"/>
      <c r="AM96" s="17" t="str">
        <f t="shared" si="37"/>
        <v/>
      </c>
      <c r="AN96" s="17" t="str">
        <f t="shared" si="38"/>
        <v/>
      </c>
      <c r="AO96" s="17" t="str">
        <f t="shared" si="39"/>
        <v/>
      </c>
      <c r="AP96" s="17"/>
      <c r="AQ96" s="17"/>
      <c r="AR96" s="17"/>
      <c r="AS96" s="17" t="str">
        <f t="shared" ref="AS96:AS103" si="49">IF(AQ96="",IF(AR96="","",1/(AR96*10^(-6))),(AQ96*10^(6))^(0.5))</f>
        <v/>
      </c>
      <c r="AT96" s="17" t="str">
        <f t="shared" si="40"/>
        <v/>
      </c>
      <c r="AU96" s="17" t="str">
        <f t="shared" si="41"/>
        <v/>
      </c>
      <c r="AV96" s="17"/>
      <c r="AW96" s="17"/>
      <c r="AX96" s="17"/>
      <c r="AY96" s="17"/>
      <c r="AZ96" s="17"/>
      <c r="BA96" s="17"/>
      <c r="BB96" s="17"/>
      <c r="BC96" s="17"/>
      <c r="BD96" s="17"/>
    </row>
    <row r="97" spans="1:56" s="16" customFormat="1">
      <c r="A97" s="15">
        <v>39398</v>
      </c>
      <c r="B97" s="13">
        <v>6.53</v>
      </c>
      <c r="C97" s="13">
        <f>$C$5-B97</f>
        <v>223.36199999999999</v>
      </c>
      <c r="D97" s="13"/>
      <c r="E97" s="17"/>
      <c r="F97" s="17">
        <v>349.51</v>
      </c>
      <c r="G97" s="17">
        <f t="shared" si="42"/>
        <v>2861.1484649938488</v>
      </c>
      <c r="H97" s="17">
        <f t="shared" si="43"/>
        <v>46.681223178935966</v>
      </c>
      <c r="I97" s="17">
        <f t="shared" si="48"/>
        <v>223.40653447287829</v>
      </c>
      <c r="J97" s="17"/>
      <c r="K97" s="17"/>
      <c r="L97" s="17">
        <v>359.77</v>
      </c>
      <c r="M97" s="17">
        <f>IF(K97="",IF(L97="","",1/(L97*10^(-6))),(K97*10^(6))^(0.5))</f>
        <v>2779.5536036912472</v>
      </c>
      <c r="N97" s="17">
        <f t="shared" si="44"/>
        <v>1.6985558768797091</v>
      </c>
      <c r="O97" s="17">
        <f t="shared" si="46"/>
        <v>222.47114534932516</v>
      </c>
      <c r="P97" s="17"/>
      <c r="Q97" s="17"/>
      <c r="R97" s="17">
        <v>370.4</v>
      </c>
      <c r="S97" s="17">
        <f>1/(R97*10^(-6))</f>
        <v>2699.7840172786182</v>
      </c>
      <c r="T97" s="17">
        <f>IF(S97="","",$R$10*S97^2+$R$11*S97+$R$12)</f>
        <v>-1.7008802578734503</v>
      </c>
      <c r="U97" s="17">
        <f>$R$14+T97/9.81</f>
        <v>226.39461771071626</v>
      </c>
      <c r="V97" s="17"/>
      <c r="W97" s="17"/>
      <c r="X97" s="17" t="str">
        <f t="shared" si="47"/>
        <v/>
      </c>
      <c r="Y97" s="17"/>
      <c r="Z97" s="17"/>
      <c r="AA97" s="17" t="str">
        <f>IF(Y97="",IF(Z97="","",1/(Z97*10^(-6))),(Y97*10^(6))^(0.5))</f>
        <v/>
      </c>
      <c r="AB97" s="17" t="str">
        <f t="shared" si="32"/>
        <v/>
      </c>
      <c r="AC97" s="17" t="str">
        <f t="shared" si="33"/>
        <v/>
      </c>
      <c r="AD97" s="17"/>
      <c r="AE97" s="17"/>
      <c r="AF97" s="17"/>
      <c r="AG97" s="17" t="str">
        <f t="shared" si="34"/>
        <v/>
      </c>
      <c r="AH97" s="17" t="str">
        <f t="shared" si="35"/>
        <v/>
      </c>
      <c r="AI97" s="17" t="str">
        <f t="shared" si="36"/>
        <v/>
      </c>
      <c r="AJ97" s="17"/>
      <c r="AK97" s="17"/>
      <c r="AL97" s="17"/>
      <c r="AM97" s="17" t="str">
        <f t="shared" si="37"/>
        <v/>
      </c>
      <c r="AN97" s="17" t="str">
        <f t="shared" si="38"/>
        <v/>
      </c>
      <c r="AO97" s="17" t="str">
        <f t="shared" si="39"/>
        <v/>
      </c>
      <c r="AP97" s="17"/>
      <c r="AQ97" s="17"/>
      <c r="AR97" s="17"/>
      <c r="AS97" s="17" t="str">
        <f t="shared" si="49"/>
        <v/>
      </c>
      <c r="AT97" s="17" t="str">
        <f t="shared" si="40"/>
        <v/>
      </c>
      <c r="AU97" s="17" t="str">
        <f t="shared" si="41"/>
        <v/>
      </c>
      <c r="AV97" s="17"/>
      <c r="AW97" s="17"/>
      <c r="AX97" s="17"/>
      <c r="AY97" s="17"/>
      <c r="AZ97" s="17"/>
      <c r="BA97" s="17"/>
      <c r="BB97" s="17"/>
      <c r="BC97" s="17"/>
      <c r="BD97" s="17"/>
    </row>
    <row r="98" spans="1:56" s="16" customFormat="1">
      <c r="A98" s="15">
        <v>39406</v>
      </c>
      <c r="B98" s="13">
        <v>6.6289999999999996</v>
      </c>
      <c r="C98" s="13">
        <f>$C$5-B98</f>
        <v>223.26300000000001</v>
      </c>
      <c r="D98" s="13"/>
      <c r="E98" s="17"/>
      <c r="F98" s="17">
        <v>349.58</v>
      </c>
      <c r="G98" s="17">
        <f t="shared" si="42"/>
        <v>2860.5755478002179</v>
      </c>
      <c r="H98" s="17">
        <f t="shared" si="43"/>
        <v>47.012530285531057</v>
      </c>
      <c r="I98" s="17">
        <f t="shared" si="48"/>
        <v>223.44030685887165</v>
      </c>
      <c r="J98" s="17"/>
      <c r="K98" s="17"/>
      <c r="L98" s="17">
        <v>359.95</v>
      </c>
      <c r="M98" s="17">
        <f>IF(K98="",IF(L98="","",1/(L98*10^(-6))),(K98*10^(6))^(0.5))</f>
        <v>2778.1636338380331</v>
      </c>
      <c r="N98" s="17">
        <f t="shared" si="44"/>
        <v>2.4634701363135036</v>
      </c>
      <c r="O98" s="17">
        <f t="shared" si="46"/>
        <v>222.54911826058242</v>
      </c>
      <c r="P98" s="17"/>
      <c r="Q98" s="17"/>
      <c r="R98" s="17">
        <v>370.7</v>
      </c>
      <c r="S98" s="17">
        <f>1/(R98*10^(-6))</f>
        <v>2697.5991367682764</v>
      </c>
      <c r="T98" s="17">
        <f>IF(S98="","",$R$10*S98^2+$R$11*S98+$R$12)</f>
        <v>-0.35216956611884598</v>
      </c>
      <c r="U98" s="17">
        <f>$R$14+T98/9.81</f>
        <v>226.53210096165964</v>
      </c>
      <c r="V98" s="17"/>
      <c r="W98" s="17"/>
      <c r="X98" s="17" t="str">
        <f t="shared" si="47"/>
        <v/>
      </c>
      <c r="Y98" s="17"/>
      <c r="Z98" s="17"/>
      <c r="AA98" s="17" t="str">
        <f>IF(Y98="",IF(Z98="","",1/(Z98*10^(-6))),(Y98*10^(6))^(0.5))</f>
        <v/>
      </c>
      <c r="AB98" s="17" t="str">
        <f t="shared" si="32"/>
        <v/>
      </c>
      <c r="AC98" s="17" t="str">
        <f t="shared" si="33"/>
        <v/>
      </c>
      <c r="AD98" s="17"/>
      <c r="AE98" s="17"/>
      <c r="AF98" s="17"/>
      <c r="AG98" s="17" t="str">
        <f t="shared" si="34"/>
        <v/>
      </c>
      <c r="AH98" s="17" t="str">
        <f t="shared" si="35"/>
        <v/>
      </c>
      <c r="AI98" s="17" t="str">
        <f t="shared" si="36"/>
        <v/>
      </c>
      <c r="AJ98" s="17"/>
      <c r="AK98" s="17"/>
      <c r="AL98" s="17"/>
      <c r="AM98" s="17" t="str">
        <f t="shared" si="37"/>
        <v/>
      </c>
      <c r="AN98" s="17" t="str">
        <f t="shared" si="38"/>
        <v/>
      </c>
      <c r="AO98" s="17" t="str">
        <f t="shared" si="39"/>
        <v/>
      </c>
      <c r="AP98" s="17"/>
      <c r="AQ98" s="17"/>
      <c r="AR98" s="17"/>
      <c r="AS98" s="17" t="str">
        <f t="shared" si="49"/>
        <v/>
      </c>
      <c r="AT98" s="17" t="str">
        <f t="shared" si="40"/>
        <v/>
      </c>
      <c r="AU98" s="17" t="str">
        <f t="shared" si="41"/>
        <v/>
      </c>
      <c r="AV98" s="17"/>
      <c r="AW98" s="17"/>
      <c r="AX98" s="17"/>
      <c r="AY98" s="17"/>
      <c r="AZ98" s="17"/>
      <c r="BA98" s="17"/>
      <c r="BB98" s="17"/>
      <c r="BC98" s="17"/>
      <c r="BD98" s="17"/>
    </row>
    <row r="99" spans="1:56" s="16" customFormat="1">
      <c r="A99" s="15">
        <v>39409</v>
      </c>
      <c r="B99" s="13">
        <v>6.71</v>
      </c>
      <c r="C99" s="13">
        <f>$C$5-B99</f>
        <v>223.18199999999999</v>
      </c>
      <c r="D99" s="13"/>
      <c r="E99" s="17"/>
      <c r="F99" s="17">
        <v>349.09</v>
      </c>
      <c r="G99" s="17">
        <f t="shared" si="42"/>
        <v>2864.5907932051909</v>
      </c>
      <c r="H99" s="17">
        <f t="shared" si="43"/>
        <v>44.689197206590734</v>
      </c>
      <c r="I99" s="17">
        <f t="shared" si="48"/>
        <v>223.20347372136501</v>
      </c>
      <c r="J99" s="17"/>
      <c r="K99" s="17"/>
      <c r="L99" s="17">
        <v>358.64</v>
      </c>
      <c r="M99" s="17">
        <f>IF(K99="",IF(L99="","",1/(L99*10^(-6))),(K99*10^(6))^(0.5))</f>
        <v>2788.3113986169978</v>
      </c>
      <c r="N99" s="17">
        <f t="shared" si="44"/>
        <v>-3.1300028804881777</v>
      </c>
      <c r="O99" s="17">
        <f t="shared" si="46"/>
        <v>221.97893752492476</v>
      </c>
      <c r="P99" s="17"/>
      <c r="Q99" s="17"/>
      <c r="R99" s="17">
        <v>370.58</v>
      </c>
      <c r="S99" s="17">
        <f>1/(R99*10^(-6))</f>
        <v>2698.472664471909</v>
      </c>
      <c r="T99" s="17">
        <f>IF(S99="","",$R$10*S99^2+$R$11*S99+$R$12)</f>
        <v>-0.89133614522279458</v>
      </c>
      <c r="U99" s="17">
        <f>$R$14+T99/9.81</f>
        <v>226.47714004635853</v>
      </c>
      <c r="V99" s="17"/>
      <c r="W99" s="17"/>
      <c r="X99" s="17" t="str">
        <f t="shared" si="47"/>
        <v/>
      </c>
      <c r="Y99" s="17"/>
      <c r="Z99" s="17"/>
      <c r="AA99" s="17" t="str">
        <f>IF(Y99="",IF(Z99="","",1/(Z99*10^(-6))),(Y99*10^(6))^(0.5))</f>
        <v/>
      </c>
      <c r="AB99" s="17" t="str">
        <f t="shared" si="32"/>
        <v/>
      </c>
      <c r="AC99" s="17" t="str">
        <f t="shared" si="33"/>
        <v/>
      </c>
      <c r="AD99" s="17"/>
      <c r="AE99" s="17"/>
      <c r="AF99" s="17"/>
      <c r="AG99" s="17" t="str">
        <f t="shared" si="34"/>
        <v/>
      </c>
      <c r="AH99" s="17" t="str">
        <f t="shared" si="35"/>
        <v/>
      </c>
      <c r="AI99" s="17" t="str">
        <f t="shared" si="36"/>
        <v/>
      </c>
      <c r="AJ99" s="17"/>
      <c r="AK99" s="17"/>
      <c r="AL99" s="17"/>
      <c r="AM99" s="17" t="str">
        <f t="shared" si="37"/>
        <v/>
      </c>
      <c r="AN99" s="17" t="str">
        <f t="shared" si="38"/>
        <v/>
      </c>
      <c r="AO99" s="17" t="str">
        <f t="shared" si="39"/>
        <v/>
      </c>
      <c r="AP99" s="17"/>
      <c r="AQ99" s="17"/>
      <c r="AR99" s="17"/>
      <c r="AS99" s="17" t="str">
        <f t="shared" si="49"/>
        <v/>
      </c>
      <c r="AT99" s="17" t="str">
        <f t="shared" si="40"/>
        <v/>
      </c>
      <c r="AU99" s="17" t="str">
        <f t="shared" si="41"/>
        <v/>
      </c>
      <c r="AV99" s="17"/>
      <c r="AW99" s="17"/>
      <c r="AX99" s="17"/>
      <c r="AY99" s="17"/>
      <c r="AZ99" s="17"/>
      <c r="BA99" s="17"/>
      <c r="BB99" s="17"/>
      <c r="BC99" s="17"/>
      <c r="BD99" s="17"/>
    </row>
    <row r="100" spans="1:56" s="16" customFormat="1">
      <c r="A100" s="15">
        <v>39411</v>
      </c>
      <c r="B100" s="13">
        <v>6.7690000000000001</v>
      </c>
      <c r="C100" s="13">
        <f>$C$5-B100</f>
        <v>223.12299999999999</v>
      </c>
      <c r="D100" s="13"/>
      <c r="E100" s="17"/>
      <c r="F100" s="17">
        <v>348.88</v>
      </c>
      <c r="G100" s="17">
        <f t="shared" si="42"/>
        <v>2866.3150653519838</v>
      </c>
      <c r="H100" s="17">
        <f t="shared" si="43"/>
        <v>43.690487741267816</v>
      </c>
      <c r="I100" s="17">
        <f t="shared" si="48"/>
        <v>223.10166847515472</v>
      </c>
      <c r="J100" s="17"/>
      <c r="K100" s="17"/>
      <c r="L100" s="17">
        <v>358.49</v>
      </c>
      <c r="M100" s="17">
        <f>IF(K100="",IF(L100="","",1/(L100*10^(-6))),(K100*10^(6))^(0.5))</f>
        <v>2789.4780886496137</v>
      </c>
      <c r="N100" s="17">
        <f t="shared" si="44"/>
        <v>-3.7744305678879755</v>
      </c>
      <c r="O100" s="17">
        <f t="shared" si="46"/>
        <v>221.91324662916534</v>
      </c>
      <c r="P100" s="17"/>
      <c r="Q100" s="17"/>
      <c r="R100" s="17">
        <v>370.37</v>
      </c>
      <c r="S100" s="17">
        <f>1/(R100*10^(-6))</f>
        <v>2700.0027000027003</v>
      </c>
      <c r="T100" s="17">
        <f>IF(S100="","",$R$10*S100^2+$R$11*S100+$R$12)</f>
        <v>-1.8358970354813664</v>
      </c>
      <c r="U100" s="17">
        <f>$R$14+T100/9.81</f>
        <v>226.38085453257068</v>
      </c>
      <c r="V100" s="17"/>
      <c r="W100" s="17"/>
      <c r="X100" s="17" t="str">
        <f t="shared" si="47"/>
        <v/>
      </c>
      <c r="Y100" s="17"/>
      <c r="Z100" s="17"/>
      <c r="AA100" s="17" t="str">
        <f>IF(Y100="",IF(Z100="","",1/(Z100*10^(-6))),(Y100*10^(6))^(0.5))</f>
        <v/>
      </c>
      <c r="AB100" s="17" t="str">
        <f t="shared" si="32"/>
        <v/>
      </c>
      <c r="AC100" s="17" t="str">
        <f t="shared" si="33"/>
        <v/>
      </c>
      <c r="AD100" s="17"/>
      <c r="AE100" s="17"/>
      <c r="AF100" s="17"/>
      <c r="AG100" s="17" t="str">
        <f t="shared" si="34"/>
        <v/>
      </c>
      <c r="AH100" s="17" t="str">
        <f t="shared" si="35"/>
        <v/>
      </c>
      <c r="AI100" s="17" t="str">
        <f t="shared" si="36"/>
        <v/>
      </c>
      <c r="AJ100" s="17"/>
      <c r="AK100" s="17"/>
      <c r="AL100" s="17"/>
      <c r="AM100" s="17" t="str">
        <f t="shared" si="37"/>
        <v/>
      </c>
      <c r="AN100" s="17" t="str">
        <f t="shared" si="38"/>
        <v/>
      </c>
      <c r="AO100" s="17" t="str">
        <f t="shared" si="39"/>
        <v/>
      </c>
      <c r="AP100" s="17"/>
      <c r="AQ100" s="17"/>
      <c r="AR100" s="17"/>
      <c r="AS100" s="17" t="str">
        <f t="shared" si="49"/>
        <v/>
      </c>
      <c r="AT100" s="17" t="str">
        <f t="shared" si="40"/>
        <v/>
      </c>
      <c r="AU100" s="17" t="str">
        <f t="shared" si="41"/>
        <v/>
      </c>
      <c r="AV100" s="17"/>
      <c r="AW100" s="17"/>
      <c r="AX100" s="17"/>
      <c r="AY100" s="17"/>
      <c r="AZ100" s="17"/>
      <c r="BA100" s="17"/>
      <c r="BB100" s="17"/>
      <c r="BC100" s="17"/>
      <c r="BD100" s="17"/>
    </row>
    <row r="101" spans="1:56" s="16" customFormat="1">
      <c r="A101" s="15">
        <v>39416</v>
      </c>
      <c r="B101" s="13">
        <v>6.7439999999999998</v>
      </c>
      <c r="C101" s="13">
        <f t="shared" ref="C101:C106" si="50">$C$5-B101</f>
        <v>223.148</v>
      </c>
      <c r="D101" s="13"/>
      <c r="E101" s="17"/>
      <c r="F101" s="17">
        <v>349.22</v>
      </c>
      <c r="G101" s="17">
        <f t="shared" si="42"/>
        <v>2863.5244258633525</v>
      </c>
      <c r="H101" s="17">
        <f t="shared" si="43"/>
        <v>45.30654406171675</v>
      </c>
      <c r="I101" s="17">
        <f t="shared" si="48"/>
        <v>223.26640408376318</v>
      </c>
      <c r="J101" s="17"/>
      <c r="K101" s="17"/>
      <c r="L101" s="17">
        <v>358.59</v>
      </c>
      <c r="M101" s="17">
        <f t="shared" ref="M101:M108" si="51">IF(K101="",IF(L101="","",1/(L101*10^(-6))),(K101*10^(6))^(0.5))</f>
        <v>2788.7001868429129</v>
      </c>
      <c r="N101" s="17">
        <f t="shared" si="44"/>
        <v>-3.3447213842028987</v>
      </c>
      <c r="O101" s="17">
        <f t="shared" si="46"/>
        <v>221.95704980793039</v>
      </c>
      <c r="P101" s="17"/>
      <c r="Q101" s="17"/>
      <c r="R101" s="17">
        <v>370.72</v>
      </c>
      <c r="S101" s="17">
        <f t="shared" ref="S101:S108" si="52">1/(R101*10^(-6))</f>
        <v>2697.4536037980147</v>
      </c>
      <c r="T101" s="17">
        <f t="shared" ref="T101:T108" si="53">IF(S101="","",$R$10*S101^2+$R$11*S101+$R$12)</f>
        <v>-0.26234961084946917</v>
      </c>
      <c r="U101" s="17">
        <f t="shared" ref="U101:U106" si="54">$R$14+T101/9.81</f>
        <v>226.5412569204027</v>
      </c>
      <c r="V101" s="17"/>
      <c r="W101" s="17"/>
      <c r="X101" s="17" t="str">
        <f t="shared" si="47"/>
        <v/>
      </c>
      <c r="Y101" s="17"/>
      <c r="Z101" s="17"/>
      <c r="AA101" s="17" t="str">
        <f t="shared" ref="AA101:AA108" si="55">IF(Y101="",IF(Z101="","",1/(Z101*10^(-6))),(Y101*10^(6))^(0.5))</f>
        <v/>
      </c>
      <c r="AB101" s="17" t="str">
        <f t="shared" si="32"/>
        <v/>
      </c>
      <c r="AC101" s="17" t="str">
        <f t="shared" si="33"/>
        <v/>
      </c>
      <c r="AD101" s="17"/>
      <c r="AE101" s="17"/>
      <c r="AF101" s="17"/>
      <c r="AG101" s="17" t="str">
        <f t="shared" si="34"/>
        <v/>
      </c>
      <c r="AH101" s="17" t="str">
        <f t="shared" si="35"/>
        <v/>
      </c>
      <c r="AI101" s="17" t="str">
        <f t="shared" si="36"/>
        <v/>
      </c>
      <c r="AJ101" s="17"/>
      <c r="AK101" s="17"/>
      <c r="AL101" s="17"/>
      <c r="AM101" s="17" t="str">
        <f t="shared" si="37"/>
        <v/>
      </c>
      <c r="AN101" s="17" t="str">
        <f t="shared" si="38"/>
        <v/>
      </c>
      <c r="AO101" s="17" t="str">
        <f t="shared" si="39"/>
        <v/>
      </c>
      <c r="AP101" s="17"/>
      <c r="AQ101" s="17"/>
      <c r="AR101" s="17"/>
      <c r="AS101" s="17" t="str">
        <f t="shared" si="49"/>
        <v/>
      </c>
      <c r="AT101" s="17" t="str">
        <f t="shared" si="40"/>
        <v/>
      </c>
      <c r="AU101" s="17" t="str">
        <f t="shared" si="41"/>
        <v/>
      </c>
      <c r="AV101" s="17"/>
      <c r="AW101" s="17"/>
      <c r="AX101" s="17"/>
      <c r="AY101" s="17"/>
      <c r="AZ101" s="17"/>
      <c r="BA101" s="17"/>
      <c r="BB101" s="17"/>
      <c r="BC101" s="17"/>
      <c r="BD101" s="17"/>
    </row>
    <row r="102" spans="1:56" s="16" customFormat="1">
      <c r="A102" s="15">
        <v>39419</v>
      </c>
      <c r="B102" s="13">
        <v>6.9850000000000003</v>
      </c>
      <c r="C102" s="13">
        <f t="shared" si="50"/>
        <v>222.90699999999998</v>
      </c>
      <c r="D102" s="13"/>
      <c r="E102" s="17"/>
      <c r="F102" s="17">
        <v>349.08</v>
      </c>
      <c r="G102" s="17">
        <f t="shared" si="42"/>
        <v>2864.672854360032</v>
      </c>
      <c r="H102" s="17">
        <f t="shared" si="43"/>
        <v>44.641680443028463</v>
      </c>
      <c r="I102" s="17">
        <f t="shared" si="48"/>
        <v>223.19863001457986</v>
      </c>
      <c r="J102" s="17"/>
      <c r="K102" s="17"/>
      <c r="L102" s="17">
        <v>358.76</v>
      </c>
      <c r="M102" s="17">
        <f t="shared" si="51"/>
        <v>2787.3787490244176</v>
      </c>
      <c r="N102" s="17">
        <f t="shared" si="44"/>
        <v>-2.6150482581068673</v>
      </c>
      <c r="O102" s="17">
        <f t="shared" si="46"/>
        <v>222.03143035085557</v>
      </c>
      <c r="P102" s="17"/>
      <c r="Q102" s="17"/>
      <c r="R102" s="17">
        <v>370.78</v>
      </c>
      <c r="S102" s="17">
        <f t="shared" si="52"/>
        <v>2697.0170990884085</v>
      </c>
      <c r="T102" s="17">
        <f t="shared" si="53"/>
        <v>7.0397718093317962E-3</v>
      </c>
      <c r="U102" s="17">
        <f t="shared" si="54"/>
        <v>226.56871761180523</v>
      </c>
      <c r="V102" s="17"/>
      <c r="W102" s="17"/>
      <c r="X102" s="17" t="str">
        <f t="shared" si="47"/>
        <v/>
      </c>
      <c r="Y102" s="17"/>
      <c r="Z102" s="17"/>
      <c r="AA102" s="17" t="str">
        <f t="shared" si="55"/>
        <v/>
      </c>
      <c r="AB102" s="17" t="str">
        <f t="shared" si="32"/>
        <v/>
      </c>
      <c r="AC102" s="17" t="str">
        <f t="shared" si="33"/>
        <v/>
      </c>
      <c r="AD102" s="17"/>
      <c r="AE102" s="17"/>
      <c r="AF102" s="17"/>
      <c r="AG102" s="17" t="str">
        <f t="shared" si="34"/>
        <v/>
      </c>
      <c r="AH102" s="17" t="str">
        <f t="shared" si="35"/>
        <v/>
      </c>
      <c r="AI102" s="17" t="str">
        <f t="shared" si="36"/>
        <v/>
      </c>
      <c r="AJ102" s="17"/>
      <c r="AK102" s="17"/>
      <c r="AL102" s="17"/>
      <c r="AM102" s="17" t="str">
        <f t="shared" si="37"/>
        <v/>
      </c>
      <c r="AN102" s="17" t="str">
        <f t="shared" si="38"/>
        <v/>
      </c>
      <c r="AO102" s="17" t="str">
        <f t="shared" si="39"/>
        <v/>
      </c>
      <c r="AP102" s="17"/>
      <c r="AQ102" s="17"/>
      <c r="AR102" s="17"/>
      <c r="AS102" s="17" t="str">
        <f t="shared" si="49"/>
        <v/>
      </c>
      <c r="AT102" s="17" t="str">
        <f t="shared" si="40"/>
        <v/>
      </c>
      <c r="AU102" s="17" t="str">
        <f t="shared" si="41"/>
        <v/>
      </c>
      <c r="AV102" s="17"/>
      <c r="AW102" s="17"/>
      <c r="AX102" s="17"/>
      <c r="AY102" s="17"/>
      <c r="AZ102" s="17"/>
      <c r="BA102" s="17"/>
      <c r="BB102" s="17"/>
      <c r="BC102" s="17"/>
      <c r="BD102" s="17"/>
    </row>
    <row r="103" spans="1:56" s="16" customFormat="1">
      <c r="A103" s="15">
        <v>39426</v>
      </c>
      <c r="B103" s="13">
        <v>6.5010000000000003</v>
      </c>
      <c r="C103" s="13">
        <f t="shared" si="50"/>
        <v>223.39099999999999</v>
      </c>
      <c r="D103" s="13"/>
      <c r="E103" s="17"/>
      <c r="F103" s="17">
        <v>349.44</v>
      </c>
      <c r="G103" s="17">
        <f t="shared" si="42"/>
        <v>2861.7216117216121</v>
      </c>
      <c r="H103" s="17">
        <f t="shared" si="43"/>
        <v>46.349717131921466</v>
      </c>
      <c r="I103" s="17">
        <f t="shared" si="48"/>
        <v>223.37274180753531</v>
      </c>
      <c r="J103" s="17"/>
      <c r="K103" s="17"/>
      <c r="L103" s="17">
        <v>358.56</v>
      </c>
      <c r="M103" s="17">
        <f t="shared" si="51"/>
        <v>2788.9335118250779</v>
      </c>
      <c r="N103" s="17">
        <f t="shared" si="44"/>
        <v>-3.4735960232420666</v>
      </c>
      <c r="O103" s="17">
        <f t="shared" si="46"/>
        <v>221.94391273973068</v>
      </c>
      <c r="P103" s="17"/>
      <c r="Q103" s="17"/>
      <c r="R103" s="17">
        <v>370.51</v>
      </c>
      <c r="S103" s="17">
        <f t="shared" si="52"/>
        <v>2698.9824836036819</v>
      </c>
      <c r="T103" s="17">
        <f t="shared" si="53"/>
        <v>-1.2060455341343186</v>
      </c>
      <c r="U103" s="17">
        <f t="shared" si="54"/>
        <v>226.44505957857956</v>
      </c>
      <c r="V103" s="17"/>
      <c r="W103" s="17"/>
      <c r="X103" s="17" t="str">
        <f t="shared" si="47"/>
        <v/>
      </c>
      <c r="Y103" s="17"/>
      <c r="Z103" s="17"/>
      <c r="AA103" s="17" t="str">
        <f t="shared" si="55"/>
        <v/>
      </c>
      <c r="AB103" s="17" t="str">
        <f t="shared" si="32"/>
        <v/>
      </c>
      <c r="AC103" s="17" t="str">
        <f t="shared" si="33"/>
        <v/>
      </c>
      <c r="AD103" s="17"/>
      <c r="AE103" s="17"/>
      <c r="AF103" s="17"/>
      <c r="AG103" s="17" t="str">
        <f t="shared" si="34"/>
        <v/>
      </c>
      <c r="AH103" s="17" t="str">
        <f t="shared" si="35"/>
        <v/>
      </c>
      <c r="AI103" s="17" t="str">
        <f t="shared" si="36"/>
        <v/>
      </c>
      <c r="AJ103" s="17"/>
      <c r="AK103" s="17"/>
      <c r="AL103" s="17"/>
      <c r="AM103" s="17" t="str">
        <f t="shared" si="37"/>
        <v/>
      </c>
      <c r="AN103" s="17" t="str">
        <f t="shared" si="38"/>
        <v/>
      </c>
      <c r="AO103" s="17" t="str">
        <f t="shared" si="39"/>
        <v/>
      </c>
      <c r="AP103" s="17"/>
      <c r="AQ103" s="17"/>
      <c r="AR103" s="17"/>
      <c r="AS103" s="17" t="str">
        <f t="shared" si="49"/>
        <v/>
      </c>
      <c r="AT103" s="17" t="str">
        <f t="shared" si="40"/>
        <v/>
      </c>
      <c r="AU103" s="17" t="str">
        <f t="shared" si="41"/>
        <v/>
      </c>
      <c r="AV103" s="17"/>
      <c r="AW103" s="17"/>
      <c r="AX103" s="17"/>
      <c r="AY103" s="17"/>
      <c r="AZ103" s="17"/>
      <c r="BA103" s="17"/>
      <c r="BB103" s="17"/>
      <c r="BC103" s="17"/>
      <c r="BD103" s="17"/>
    </row>
    <row r="104" spans="1:56" s="16" customFormat="1">
      <c r="A104" s="15">
        <v>39428</v>
      </c>
      <c r="B104" s="13">
        <v>6.68</v>
      </c>
      <c r="C104" s="13">
        <f t="shared" si="50"/>
        <v>223.21199999999999</v>
      </c>
      <c r="D104" s="13"/>
      <c r="E104" s="17"/>
      <c r="F104" s="17">
        <v>349.03</v>
      </c>
      <c r="G104" s="17">
        <f t="shared" si="42"/>
        <v>2865.0832306678512</v>
      </c>
      <c r="H104" s="17">
        <f t="shared" si="43"/>
        <v>44.404035415257113</v>
      </c>
      <c r="I104" s="17">
        <f t="shared" si="48"/>
        <v>223.17440524110674</v>
      </c>
      <c r="J104" s="17"/>
      <c r="K104" s="17"/>
      <c r="L104" s="17">
        <v>358.2</v>
      </c>
      <c r="M104" s="17">
        <f t="shared" si="51"/>
        <v>2791.7364600781689</v>
      </c>
      <c r="N104" s="17">
        <f t="shared" si="44"/>
        <v>-5.0226427877337301</v>
      </c>
      <c r="O104" s="17">
        <f t="shared" si="46"/>
        <v>221.78600787077127</v>
      </c>
      <c r="P104" s="17"/>
      <c r="Q104" s="17"/>
      <c r="R104" s="17">
        <v>370.39</v>
      </c>
      <c r="S104" s="17">
        <f t="shared" si="52"/>
        <v>2699.8569075838982</v>
      </c>
      <c r="T104" s="17">
        <f t="shared" si="53"/>
        <v>-1.7458829039089778</v>
      </c>
      <c r="U104" s="17">
        <f t="shared" si="54"/>
        <v>226.39003028502455</v>
      </c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</row>
    <row r="105" spans="1:56" s="16" customFormat="1">
      <c r="A105" s="15">
        <v>39429</v>
      </c>
      <c r="B105" s="13"/>
      <c r="C105" s="13"/>
      <c r="D105" s="13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>
        <f>A105-$A$105</f>
        <v>0</v>
      </c>
      <c r="Z105" s="17">
        <v>332.87</v>
      </c>
      <c r="AA105" s="17">
        <f t="shared" ref="AA105" si="56">IF(Y105="",IF(Z105="","",1/(Z105*10^(-6))),(Y105*10^(6))^(0.5))</f>
        <v>0</v>
      </c>
      <c r="AB105" s="17">
        <f t="shared" ref="AB105" si="57">IF(Z105="","",$Z$10*Z105^2+$Z$11*Z105+$Z$12)</f>
        <v>73.55589062800027</v>
      </c>
      <c r="AC105" s="17">
        <f t="shared" si="33"/>
        <v>227.10705205178394</v>
      </c>
      <c r="AD105" s="17"/>
      <c r="AE105" s="17"/>
      <c r="AF105" s="17">
        <v>328.04</v>
      </c>
      <c r="AG105" s="17">
        <f>IF(AE105="",IF(AF105="","",1/(AF105*10^(-6))),(AE105*10^(6))^(0.5))</f>
        <v>3048.4087306426045</v>
      </c>
      <c r="AH105" s="17">
        <f t="shared" si="35"/>
        <v>29.065524883409921</v>
      </c>
      <c r="AI105" s="17">
        <f t="shared" si="36"/>
        <v>222.66084657323242</v>
      </c>
      <c r="AJ105" s="17"/>
      <c r="AK105" s="17"/>
      <c r="AL105" s="17">
        <v>328.07</v>
      </c>
      <c r="AM105" s="17">
        <f>IF(AK105="",IF(AL105="","",1/(AL105*10^(-6))),(AK105*10^(6))^(0.5))</f>
        <v>3048.1299722620174</v>
      </c>
      <c r="AN105" s="17">
        <f t="shared" si="38"/>
        <v>19.515833691613693</v>
      </c>
      <c r="AO105" s="17">
        <f t="shared" si="39"/>
        <v>224.14538161994025</v>
      </c>
      <c r="AP105" s="17"/>
      <c r="AQ105" s="17"/>
      <c r="AR105" s="17">
        <v>332.87</v>
      </c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</row>
    <row r="106" spans="1:56" s="16" customFormat="1">
      <c r="A106" s="15">
        <v>39430</v>
      </c>
      <c r="B106" s="13">
        <v>6.7055999999999996</v>
      </c>
      <c r="C106" s="13">
        <f t="shared" si="50"/>
        <v>223.18639999999999</v>
      </c>
      <c r="D106" s="13"/>
      <c r="E106" s="17"/>
      <c r="F106" s="17">
        <v>349.33</v>
      </c>
      <c r="G106" s="17">
        <f t="shared" ref="G106:G115" si="58">IF(E106="",IF(F106="","",1/(F106*10^(-6))),(E106*10^(6))^(0.5))</f>
        <v>2862.6227349497613</v>
      </c>
      <c r="H106" s="17">
        <f t="shared" ref="H106:H115" si="59">IF(G106="","",$F$10*G106^2+$F$11*G106+$F$12)</f>
        <v>45.828376733786172</v>
      </c>
      <c r="I106" s="17">
        <f>$F$14+H106/9.81</f>
        <v>223.31959803606384</v>
      </c>
      <c r="J106" s="17"/>
      <c r="K106" s="17"/>
      <c r="L106" s="17">
        <v>358.29</v>
      </c>
      <c r="M106" s="17">
        <f t="shared" si="51"/>
        <v>2791.0351949538085</v>
      </c>
      <c r="N106" s="17">
        <f t="shared" ref="N106:N115" si="60">IF(M106="","",$L$10*M106^2+$L$11*M106+$L$12)</f>
        <v>-4.6349390654013405</v>
      </c>
      <c r="O106" s="17">
        <f>$L$14+N106/9.81</f>
        <v>221.82552914725775</v>
      </c>
      <c r="P106" s="17"/>
      <c r="Q106" s="17"/>
      <c r="R106" s="17">
        <v>370.88</v>
      </c>
      <c r="S106" s="17">
        <f t="shared" si="52"/>
        <v>2696.2899050905953</v>
      </c>
      <c r="T106" s="17">
        <f t="shared" si="53"/>
        <v>0.45578726640223977</v>
      </c>
      <c r="U106" s="17">
        <f t="shared" si="54"/>
        <v>226.61446149504607</v>
      </c>
      <c r="V106" s="17"/>
      <c r="W106" s="17">
        <v>2.39</v>
      </c>
      <c r="X106" s="17">
        <f t="shared" si="47"/>
        <v>223.12900000000002</v>
      </c>
      <c r="Y106" s="17">
        <f t="shared" ref="Y106:Y111" si="61">A106-$A$105</f>
        <v>1</v>
      </c>
      <c r="Z106" s="17">
        <v>330.1</v>
      </c>
      <c r="AA106" s="17">
        <f t="shared" si="55"/>
        <v>1000</v>
      </c>
      <c r="AB106" s="17">
        <f t="shared" ref="AB106:AB113" si="62">IF(Z106="","",$Z$10*Z106^2+$Z$11*Z106+$Z$12)</f>
        <v>47.489314200000535</v>
      </c>
      <c r="AC106" s="17">
        <f t="shared" si="33"/>
        <v>224.44990868501534</v>
      </c>
      <c r="AD106" s="17"/>
      <c r="AE106" s="17"/>
      <c r="AF106" s="17">
        <v>336.29</v>
      </c>
      <c r="AG106" s="17">
        <f t="shared" si="34"/>
        <v>2973.6239555145858</v>
      </c>
      <c r="AH106" s="17">
        <f t="shared" si="35"/>
        <v>75.0047062528472</v>
      </c>
      <c r="AI106" s="17">
        <f t="shared" si="36"/>
        <v>227.34373967918933</v>
      </c>
      <c r="AJ106" s="17"/>
      <c r="AK106" s="17"/>
      <c r="AL106" s="17">
        <v>330.23</v>
      </c>
      <c r="AM106" s="17">
        <f t="shared" si="37"/>
        <v>3028.192471913515</v>
      </c>
      <c r="AN106" s="17">
        <f t="shared" si="38"/>
        <v>31.41386416244643</v>
      </c>
      <c r="AO106" s="17">
        <f t="shared" si="39"/>
        <v>225.35822876273664</v>
      </c>
      <c r="AP106" s="17"/>
      <c r="AQ106" s="17"/>
      <c r="AR106" s="17">
        <v>330.1</v>
      </c>
      <c r="AS106" s="17">
        <f t="shared" ref="AS106:AS111" si="63">IF(AQ106="",IF(AR106="","",1/(AR106*10^(-6))),(AQ106*10^(6))^(0.5))</f>
        <v>3029.3850348379278</v>
      </c>
      <c r="AT106" s="17">
        <f t="shared" ref="AT106:AT111" si="64">IF(AR106="","",$AR$10*AR106^2+$AR$11*AR106+$AR$12)</f>
        <v>47.911298000000443</v>
      </c>
      <c r="AU106" s="17">
        <f t="shared" ref="AU106:AU111" si="65">IF(AT106="","",$Z$14+AT106/9.81)</f>
        <v>224.49292436289505</v>
      </c>
      <c r="AV106" s="17">
        <f t="shared" ref="AV106:AV111" si="66">AC106-AU106</f>
        <v>-4.3015677879708392E-2</v>
      </c>
      <c r="AW106" s="17"/>
      <c r="AX106" s="17"/>
      <c r="AY106" s="17"/>
      <c r="AZ106" s="17"/>
      <c r="BA106" s="17"/>
      <c r="BB106" s="17"/>
      <c r="BC106" s="17"/>
      <c r="BD106" s="17"/>
    </row>
    <row r="107" spans="1:56" s="16" customFormat="1">
      <c r="A107" s="15">
        <v>39434</v>
      </c>
      <c r="B107" s="13"/>
      <c r="C107" s="13" t="str">
        <f t="shared" ref="C107:C115" si="67">IF(B107="","",$C$5-B107)</f>
        <v/>
      </c>
      <c r="D107" s="13"/>
      <c r="E107" s="17"/>
      <c r="F107" s="17">
        <v>349.06</v>
      </c>
      <c r="G107" s="17">
        <f t="shared" si="58"/>
        <v>2864.8369907752249</v>
      </c>
      <c r="H107" s="17">
        <f t="shared" si="59"/>
        <v>44.54663467531384</v>
      </c>
      <c r="I107" s="17">
        <f>$F$14+H107/9.81</f>
        <v>223.188941353243</v>
      </c>
      <c r="J107" s="17"/>
      <c r="K107" s="17"/>
      <c r="L107" s="17">
        <v>358.06</v>
      </c>
      <c r="M107" s="17">
        <f t="shared" si="51"/>
        <v>2792.8280176506732</v>
      </c>
      <c r="N107" s="17">
        <f t="shared" si="60"/>
        <v>-5.6263242997825955</v>
      </c>
      <c r="O107" s="17">
        <f>$L$14+N107/9.81</f>
        <v>221.72447050970615</v>
      </c>
      <c r="P107" s="17"/>
      <c r="Q107" s="17"/>
      <c r="R107" s="17">
        <v>370.49</v>
      </c>
      <c r="S107" s="17">
        <f t="shared" si="52"/>
        <v>2699.1281815973439</v>
      </c>
      <c r="T107" s="17">
        <f t="shared" si="53"/>
        <v>-1.2959889855869733</v>
      </c>
      <c r="U107" s="17">
        <f>$R$14+T107/9.81</f>
        <v>226.43589103103088</v>
      </c>
      <c r="V107" s="17"/>
      <c r="W107" s="17"/>
      <c r="X107" s="17" t="str">
        <f>IF(W107="","",$X$5-W107)</f>
        <v/>
      </c>
      <c r="Y107" s="17">
        <f t="shared" si="61"/>
        <v>5</v>
      </c>
      <c r="Z107" s="17">
        <v>328.9</v>
      </c>
      <c r="AA107" s="17">
        <f t="shared" si="55"/>
        <v>2236.0679774997898</v>
      </c>
      <c r="AB107" s="17">
        <f t="shared" si="62"/>
        <v>36.240382200000113</v>
      </c>
      <c r="AC107" s="17">
        <f t="shared" si="33"/>
        <v>223.30322856269115</v>
      </c>
      <c r="AD107" s="17"/>
      <c r="AE107" s="17"/>
      <c r="AF107" s="17">
        <v>328.75</v>
      </c>
      <c r="AG107" s="17">
        <f t="shared" si="34"/>
        <v>3041.8250950570341</v>
      </c>
      <c r="AH107" s="17">
        <f t="shared" si="35"/>
        <v>33.157161487082249</v>
      </c>
      <c r="AI107" s="17">
        <f t="shared" si="36"/>
        <v>223.07793491203694</v>
      </c>
      <c r="AJ107" s="17"/>
      <c r="AK107" s="17"/>
      <c r="AL107" s="17">
        <v>326.38</v>
      </c>
      <c r="AM107" s="17">
        <f t="shared" si="37"/>
        <v>3063.9132299773273</v>
      </c>
      <c r="AN107" s="17">
        <f t="shared" si="38"/>
        <v>10.040040547482135</v>
      </c>
      <c r="AO107" s="17">
        <f t="shared" si="39"/>
        <v>223.179449597093</v>
      </c>
      <c r="AP107" s="17"/>
      <c r="AQ107" s="17"/>
      <c r="AR107" s="17">
        <v>328.9</v>
      </c>
      <c r="AS107" s="17">
        <f t="shared" si="63"/>
        <v>3040.437823046519</v>
      </c>
      <c r="AT107" s="17">
        <f t="shared" si="64"/>
        <v>36.674762000000101</v>
      </c>
      <c r="AU107" s="17">
        <f>IF(AT107="","",$Z$14+AT107/9.81)</f>
        <v>223.34750784913356</v>
      </c>
      <c r="AV107" s="17">
        <f t="shared" si="66"/>
        <v>-4.4279286442417742E-2</v>
      </c>
      <c r="AW107" s="17"/>
      <c r="AX107" s="17"/>
      <c r="AY107" s="17"/>
      <c r="AZ107" s="17"/>
      <c r="BA107" s="17"/>
      <c r="BB107" s="17"/>
      <c r="BC107" s="17"/>
      <c r="BD107" s="17"/>
    </row>
    <row r="108" spans="1:56" s="16" customFormat="1">
      <c r="A108" s="15">
        <v>39438</v>
      </c>
      <c r="B108" s="13"/>
      <c r="C108" s="13" t="str">
        <f t="shared" si="67"/>
        <v/>
      </c>
      <c r="D108" s="13"/>
      <c r="E108" s="17"/>
      <c r="F108" s="17"/>
      <c r="G108" s="17" t="str">
        <f t="shared" si="58"/>
        <v/>
      </c>
      <c r="H108" s="17" t="str">
        <f t="shared" si="59"/>
        <v/>
      </c>
      <c r="I108" s="17" t="str">
        <f t="shared" ref="I108:I115" si="68">IF(F108="","",$F$14+H108/9.81)</f>
        <v/>
      </c>
      <c r="J108" s="17"/>
      <c r="K108" s="17"/>
      <c r="L108" s="17"/>
      <c r="M108" s="17" t="str">
        <f t="shared" si="51"/>
        <v/>
      </c>
      <c r="N108" s="17" t="str">
        <f t="shared" si="60"/>
        <v/>
      </c>
      <c r="O108" s="17" t="str">
        <f t="shared" ref="O108:O115" si="69">IF(L108="","",$L$14+N108/9.81)</f>
        <v/>
      </c>
      <c r="P108" s="17"/>
      <c r="Q108" s="17"/>
      <c r="R108" s="17"/>
      <c r="S108" s="17" t="e">
        <f t="shared" si="52"/>
        <v>#DIV/0!</v>
      </c>
      <c r="T108" s="17" t="e">
        <f t="shared" si="53"/>
        <v>#DIV/0!</v>
      </c>
      <c r="U108" s="17" t="str">
        <f t="shared" ref="U108:U115" si="70">IF(R108="","",$R$14+T108/9.81)</f>
        <v/>
      </c>
      <c r="V108" s="17"/>
      <c r="W108" s="17">
        <v>2.31</v>
      </c>
      <c r="X108" s="17">
        <f>IF(W108="","",$X$5-W108)</f>
        <v>223.209</v>
      </c>
      <c r="Y108" s="17">
        <f t="shared" si="61"/>
        <v>9</v>
      </c>
      <c r="Z108" s="17">
        <v>328.93</v>
      </c>
      <c r="AA108" s="17">
        <f t="shared" si="55"/>
        <v>3000</v>
      </c>
      <c r="AB108" s="17">
        <f t="shared" si="62"/>
        <v>36.521285388000251</v>
      </c>
      <c r="AC108" s="17">
        <f t="shared" si="33"/>
        <v>223.3318629345566</v>
      </c>
      <c r="AD108" s="17"/>
      <c r="AE108" s="17"/>
      <c r="AF108" s="17">
        <v>327.92</v>
      </c>
      <c r="AG108" s="17">
        <f t="shared" si="34"/>
        <v>3049.5242742132227</v>
      </c>
      <c r="AH108" s="17">
        <f t="shared" si="35"/>
        <v>28.371323495267006</v>
      </c>
      <c r="AI108" s="17">
        <f t="shared" si="36"/>
        <v>222.59008190573567</v>
      </c>
      <c r="AJ108" s="17"/>
      <c r="AK108" s="17"/>
      <c r="AL108" s="17">
        <v>321.66000000000003</v>
      </c>
      <c r="AM108" s="17">
        <f t="shared" si="37"/>
        <v>3108.8727227507302</v>
      </c>
      <c r="AN108" s="17">
        <f t="shared" si="38"/>
        <v>-17.227786025908017</v>
      </c>
      <c r="AO108" s="17">
        <f t="shared" si="39"/>
        <v>220.39985463548339</v>
      </c>
      <c r="AP108" s="17"/>
      <c r="AQ108" s="17"/>
      <c r="AR108" s="17">
        <v>328.93</v>
      </c>
      <c r="AS108" s="17">
        <f t="shared" si="63"/>
        <v>3040.160520475481</v>
      </c>
      <c r="AT108" s="17">
        <f t="shared" si="64"/>
        <v>36.955675400000473</v>
      </c>
      <c r="AU108" s="17">
        <f t="shared" si="65"/>
        <v>223.37614326197763</v>
      </c>
      <c r="AV108" s="17">
        <f t="shared" si="66"/>
        <v>-4.4280327421034826E-2</v>
      </c>
      <c r="AW108" s="17"/>
      <c r="AX108" s="17"/>
      <c r="AY108" s="17"/>
      <c r="AZ108" s="17"/>
      <c r="BA108" s="17"/>
      <c r="BB108" s="17"/>
      <c r="BC108" s="17"/>
      <c r="BD108" s="17"/>
    </row>
    <row r="109" spans="1:56" s="16" customFormat="1">
      <c r="A109" s="15">
        <v>39445</v>
      </c>
      <c r="B109" s="13">
        <v>6.73</v>
      </c>
      <c r="C109" s="13">
        <f t="shared" si="67"/>
        <v>223.16200000000001</v>
      </c>
      <c r="D109" s="13"/>
      <c r="E109" s="17"/>
      <c r="F109" s="17">
        <v>349.09</v>
      </c>
      <c r="G109" s="17">
        <f t="shared" si="58"/>
        <v>2864.5907932051909</v>
      </c>
      <c r="H109" s="17">
        <f t="shared" si="59"/>
        <v>44.689197206590734</v>
      </c>
      <c r="I109" s="17">
        <f t="shared" si="68"/>
        <v>223.20347372136501</v>
      </c>
      <c r="J109" s="17"/>
      <c r="K109" s="17"/>
      <c r="L109" s="17">
        <v>358.12</v>
      </c>
      <c r="M109" s="17">
        <f t="shared" ref="M109:M115" si="71">IF(K109="",IF(L109="","",1/(L109*10^(-6))),(K109*10^(6))^(0.5))</f>
        <v>2792.360102758852</v>
      </c>
      <c r="N109" s="17">
        <f t="shared" si="60"/>
        <v>-5.3675161179343149</v>
      </c>
      <c r="O109" s="17">
        <f t="shared" si="69"/>
        <v>221.75085258736652</v>
      </c>
      <c r="P109" s="17"/>
      <c r="Q109" s="17"/>
      <c r="R109" s="17">
        <v>370.49</v>
      </c>
      <c r="S109" s="17">
        <f t="shared" ref="S109:S115" si="72">1/(R109*10^(-6))</f>
        <v>2699.1281815973439</v>
      </c>
      <c r="T109" s="17">
        <f t="shared" ref="T109:T115" si="73">IF(S109="","",$R$10*S109^2+$R$11*S109+$R$12)</f>
        <v>-1.2959889855869733</v>
      </c>
      <c r="U109" s="17">
        <f t="shared" si="70"/>
        <v>226.43589103103088</v>
      </c>
      <c r="V109" s="17"/>
      <c r="W109" s="17">
        <v>2.29</v>
      </c>
      <c r="X109" s="17">
        <f t="shared" si="47"/>
        <v>223.22900000000001</v>
      </c>
      <c r="Y109" s="17">
        <f t="shared" si="61"/>
        <v>16</v>
      </c>
      <c r="Z109" s="17">
        <v>329</v>
      </c>
      <c r="AA109" s="17">
        <f t="shared" ref="AA109:AA117" si="74">IF(Y109="",IF(Z109="","",1/(Z109*10^(-6))),(Y109*10^(6))^(0.5))</f>
        <v>4000</v>
      </c>
      <c r="AB109" s="17">
        <f t="shared" si="62"/>
        <v>37.176789999999983</v>
      </c>
      <c r="AC109" s="17">
        <f t="shared" si="33"/>
        <v>223.39868297655454</v>
      </c>
      <c r="AD109" s="17"/>
      <c r="AE109" s="17"/>
      <c r="AF109" s="17"/>
      <c r="AG109" s="17" t="str">
        <f t="shared" si="34"/>
        <v/>
      </c>
      <c r="AH109" s="17" t="str">
        <f t="shared" si="35"/>
        <v/>
      </c>
      <c r="AI109" s="17" t="str">
        <f t="shared" si="36"/>
        <v/>
      </c>
      <c r="AJ109" s="17"/>
      <c r="AK109" s="17"/>
      <c r="AL109" s="17">
        <v>323.45999999999998</v>
      </c>
      <c r="AM109" s="17">
        <f t="shared" si="37"/>
        <v>3091.572373709269</v>
      </c>
      <c r="AN109" s="17">
        <f t="shared" si="38"/>
        <v>-6.6868926661442174</v>
      </c>
      <c r="AO109" s="17">
        <f t="shared" si="39"/>
        <v>221.47435956512291</v>
      </c>
      <c r="AP109" s="17"/>
      <c r="AQ109" s="17"/>
      <c r="AR109" s="17">
        <v>329</v>
      </c>
      <c r="AS109" s="17">
        <f t="shared" si="63"/>
        <v>3039.5136778115502</v>
      </c>
      <c r="AT109" s="17">
        <f t="shared" si="64"/>
        <v>37.611140000000432</v>
      </c>
      <c r="AU109" s="17">
        <f t="shared" si="65"/>
        <v>223.44295922528039</v>
      </c>
      <c r="AV109" s="17">
        <f t="shared" si="66"/>
        <v>-4.4276248725850564E-2</v>
      </c>
      <c r="AW109" s="17"/>
      <c r="AX109" s="17"/>
      <c r="AY109" s="17"/>
      <c r="AZ109" s="17"/>
      <c r="BA109" s="17"/>
      <c r="BB109" s="17"/>
      <c r="BC109" s="17"/>
      <c r="BD109" s="17"/>
    </row>
    <row r="110" spans="1:56" s="16" customFormat="1">
      <c r="A110" s="15">
        <v>39450</v>
      </c>
      <c r="B110" s="13">
        <v>6.7370000000000001</v>
      </c>
      <c r="C110" s="13">
        <f t="shared" si="67"/>
        <v>223.155</v>
      </c>
      <c r="D110" s="13"/>
      <c r="E110" s="17"/>
      <c r="F110" s="17">
        <v>349.12</v>
      </c>
      <c r="G110" s="17">
        <f t="shared" si="58"/>
        <v>2864.3446379468382</v>
      </c>
      <c r="H110" s="17">
        <f t="shared" si="59"/>
        <v>44.831723021706239</v>
      </c>
      <c r="I110" s="17">
        <f t="shared" si="68"/>
        <v>223.21800234675905</v>
      </c>
      <c r="J110" s="17"/>
      <c r="K110" s="17"/>
      <c r="L110" s="17">
        <v>358.03</v>
      </c>
      <c r="M110" s="17">
        <f t="shared" si="71"/>
        <v>2793.0620339077736</v>
      </c>
      <c r="N110" s="17">
        <f t="shared" si="60"/>
        <v>-5.7557776598085866</v>
      </c>
      <c r="O110" s="17">
        <f t="shared" si="69"/>
        <v>221.71127444854142</v>
      </c>
      <c r="P110" s="17"/>
      <c r="Q110" s="17"/>
      <c r="R110" s="17">
        <v>370.5</v>
      </c>
      <c r="S110" s="17">
        <f t="shared" si="72"/>
        <v>2699.0553306342781</v>
      </c>
      <c r="T110" s="17">
        <f t="shared" si="73"/>
        <v>-1.2510157881988562</v>
      </c>
      <c r="U110" s="17">
        <f t="shared" si="70"/>
        <v>226.44047545482172</v>
      </c>
      <c r="V110" s="17"/>
      <c r="W110" s="17">
        <v>2.2730000000000001</v>
      </c>
      <c r="X110" s="17">
        <f t="shared" si="47"/>
        <v>223.24600000000001</v>
      </c>
      <c r="Y110" s="17">
        <f t="shared" si="61"/>
        <v>21</v>
      </c>
      <c r="Z110" s="17">
        <v>329.05</v>
      </c>
      <c r="AA110" s="17">
        <f t="shared" si="74"/>
        <v>4582.5756949558399</v>
      </c>
      <c r="AB110" s="17">
        <f t="shared" si="62"/>
        <v>37.645062300000518</v>
      </c>
      <c r="AC110" s="17">
        <f t="shared" si="33"/>
        <v>223.44641715596336</v>
      </c>
      <c r="AD110" s="17"/>
      <c r="AE110" s="17"/>
      <c r="AF110" s="17">
        <v>328.01</v>
      </c>
      <c r="AG110" s="17">
        <f t="shared" si="34"/>
        <v>3048.6875400140239</v>
      </c>
      <c r="AH110" s="17">
        <f t="shared" si="35"/>
        <v>28.892046786132596</v>
      </c>
      <c r="AI110" s="17">
        <f t="shared" si="36"/>
        <v>222.64316277126736</v>
      </c>
      <c r="AJ110" s="17"/>
      <c r="AK110" s="17"/>
      <c r="AL110" s="17">
        <v>323.36</v>
      </c>
      <c r="AM110" s="17">
        <f t="shared" si="37"/>
        <v>3092.5284512617513</v>
      </c>
      <c r="AN110" s="17">
        <f t="shared" si="38"/>
        <v>-7.267842761273414</v>
      </c>
      <c r="AO110" s="17">
        <f t="shared" si="39"/>
        <v>221.41513937193952</v>
      </c>
      <c r="AP110" s="17"/>
      <c r="AQ110" s="17"/>
      <c r="AR110" s="17">
        <v>329.05</v>
      </c>
      <c r="AS110" s="17">
        <f t="shared" si="63"/>
        <v>3039.0518158334598</v>
      </c>
      <c r="AT110" s="17">
        <f t="shared" si="64"/>
        <v>38.079329000000143</v>
      </c>
      <c r="AU110" s="17">
        <f t="shared" si="65"/>
        <v>223.49068491335373</v>
      </c>
      <c r="AV110" s="17">
        <f t="shared" si="66"/>
        <v>-4.4267757390372253E-2</v>
      </c>
      <c r="AW110" s="17"/>
      <c r="AX110" s="17"/>
      <c r="AY110" s="17"/>
      <c r="AZ110" s="17"/>
      <c r="BA110" s="17"/>
      <c r="BB110" s="17"/>
      <c r="BC110" s="17"/>
      <c r="BD110" s="17"/>
    </row>
    <row r="111" spans="1:56" s="16" customFormat="1">
      <c r="A111" s="15">
        <v>39466</v>
      </c>
      <c r="B111" s="13">
        <v>6.7560000000000002</v>
      </c>
      <c r="C111" s="13">
        <f t="shared" si="67"/>
        <v>223.136</v>
      </c>
      <c r="D111" s="13"/>
      <c r="E111" s="17"/>
      <c r="F111" s="17">
        <v>349.25</v>
      </c>
      <c r="G111" s="17">
        <f t="shared" si="58"/>
        <v>2863.2784538296351</v>
      </c>
      <c r="H111" s="17">
        <f t="shared" si="59"/>
        <v>45.448910919144055</v>
      </c>
      <c r="I111" s="17">
        <f t="shared" si="68"/>
        <v>223.28091650551926</v>
      </c>
      <c r="J111" s="17"/>
      <c r="K111" s="17"/>
      <c r="L111" s="17">
        <v>358.27</v>
      </c>
      <c r="M111" s="17">
        <f t="shared" si="71"/>
        <v>2791.1910012002127</v>
      </c>
      <c r="N111" s="17">
        <f t="shared" si="60"/>
        <v>-4.7210699537045002</v>
      </c>
      <c r="O111" s="17">
        <f t="shared" si="69"/>
        <v>221.81674924019322</v>
      </c>
      <c r="P111" s="17"/>
      <c r="Q111" s="17"/>
      <c r="R111" s="17">
        <v>370.87</v>
      </c>
      <c r="S111" s="17">
        <f t="shared" si="72"/>
        <v>2696.3626068433687</v>
      </c>
      <c r="T111" s="17">
        <f t="shared" si="73"/>
        <v>0.41092571871877226</v>
      </c>
      <c r="U111" s="17">
        <f t="shared" si="70"/>
        <v>226.60988845246877</v>
      </c>
      <c r="V111" s="17"/>
      <c r="W111" s="17">
        <v>2.254</v>
      </c>
      <c r="X111" s="17">
        <f t="shared" si="47"/>
        <v>223.26500000000001</v>
      </c>
      <c r="Y111" s="17">
        <f t="shared" si="61"/>
        <v>37</v>
      </c>
      <c r="Z111" s="17">
        <v>329.25</v>
      </c>
      <c r="AA111" s="17">
        <f t="shared" si="74"/>
        <v>6082.7625302982196</v>
      </c>
      <c r="AB111" s="17">
        <f t="shared" si="62"/>
        <v>39.518607500000144</v>
      </c>
      <c r="AC111" s="17">
        <f t="shared" si="33"/>
        <v>223.63740035677881</v>
      </c>
      <c r="AD111" s="17"/>
      <c r="AE111" s="17"/>
      <c r="AF111" s="17">
        <v>327.9</v>
      </c>
      <c r="AG111" s="17">
        <f t="shared" si="34"/>
        <v>3049.7102775236358</v>
      </c>
      <c r="AH111" s="17">
        <f t="shared" si="35"/>
        <v>28.255548304526997</v>
      </c>
      <c r="AI111" s="17">
        <f t="shared" si="36"/>
        <v>222.57828015336668</v>
      </c>
      <c r="AJ111" s="17"/>
      <c r="AK111" s="17"/>
      <c r="AL111" s="17">
        <v>323.48</v>
      </c>
      <c r="AM111" s="17">
        <f t="shared" si="37"/>
        <v>3091.3812291331765</v>
      </c>
      <c r="AN111" s="17">
        <f t="shared" si="38"/>
        <v>-6.5707678711351036</v>
      </c>
      <c r="AO111" s="17">
        <f t="shared" si="39"/>
        <v>221.48619695503211</v>
      </c>
      <c r="AP111" s="17"/>
      <c r="AQ111" s="17"/>
      <c r="AR111" s="17">
        <v>329.25</v>
      </c>
      <c r="AS111" s="17">
        <f t="shared" si="63"/>
        <v>3037.2057706909641</v>
      </c>
      <c r="AT111" s="17">
        <f t="shared" si="64"/>
        <v>39.952085000000352</v>
      </c>
      <c r="AU111" s="17">
        <f t="shared" si="65"/>
        <v>223.68158766564736</v>
      </c>
      <c r="AV111" s="17">
        <f t="shared" si="66"/>
        <v>-4.4187308868544051E-2</v>
      </c>
      <c r="AW111" s="17"/>
      <c r="AX111" s="17"/>
      <c r="AY111" s="17"/>
      <c r="AZ111" s="17"/>
      <c r="BA111" s="17"/>
      <c r="BB111" s="17"/>
      <c r="BC111" s="17"/>
      <c r="BD111" s="17"/>
    </row>
    <row r="112" spans="1:56" s="16" customFormat="1">
      <c r="A112" s="15">
        <v>39474</v>
      </c>
      <c r="B112" s="13">
        <v>6.7629999999999999</v>
      </c>
      <c r="C112" s="13">
        <f t="shared" si="67"/>
        <v>223.12899999999999</v>
      </c>
      <c r="D112" s="13"/>
      <c r="E112" s="17"/>
      <c r="F112" s="17">
        <v>348.77</v>
      </c>
      <c r="G112" s="17">
        <f t="shared" si="58"/>
        <v>2867.2190842102245</v>
      </c>
      <c r="H112" s="17">
        <f t="shared" si="59"/>
        <v>43.166634751989591</v>
      </c>
      <c r="I112" s="17">
        <f t="shared" si="68"/>
        <v>223.04826857818446</v>
      </c>
      <c r="J112" s="17"/>
      <c r="K112" s="17"/>
      <c r="L112" s="17">
        <v>357.82</v>
      </c>
      <c r="M112" s="17">
        <f t="shared" si="71"/>
        <v>2794.7012464367563</v>
      </c>
      <c r="N112" s="17">
        <f t="shared" si="60"/>
        <v>-6.662871903107316</v>
      </c>
      <c r="O112" s="17">
        <f t="shared" si="69"/>
        <v>221.61880816482088</v>
      </c>
      <c r="P112" s="17"/>
      <c r="Q112" s="17"/>
      <c r="R112" s="17">
        <v>370.33</v>
      </c>
      <c r="S112" s="17">
        <f t="shared" si="72"/>
        <v>2700.2943320821969</v>
      </c>
      <c r="T112" s="17">
        <f t="shared" si="73"/>
        <v>-2.0159606644820087</v>
      </c>
      <c r="U112" s="17">
        <f t="shared" si="70"/>
        <v>226.36249942258081</v>
      </c>
      <c r="V112" s="17"/>
      <c r="W112" s="17">
        <v>2.2599999999999998</v>
      </c>
      <c r="X112" s="17">
        <f t="shared" si="47"/>
        <v>223.25900000000001</v>
      </c>
      <c r="Y112" s="17"/>
      <c r="Z112" s="17">
        <v>328.96</v>
      </c>
      <c r="AA112" s="17">
        <f t="shared" si="74"/>
        <v>3039.8832684824906</v>
      </c>
      <c r="AB112" s="17">
        <f t="shared" si="62"/>
        <v>36.802204992000043</v>
      </c>
      <c r="AC112" s="17">
        <f t="shared" si="33"/>
        <v>223.36049897981653</v>
      </c>
      <c r="AD112" s="17"/>
      <c r="AE112" s="17"/>
      <c r="AF112" s="17">
        <v>327.33999999999997</v>
      </c>
      <c r="AG112" s="17">
        <f t="shared" si="34"/>
        <v>3054.9275982159224</v>
      </c>
      <c r="AH112" s="17">
        <f t="shared" si="35"/>
        <v>25.005122729769823</v>
      </c>
      <c r="AI112" s="17">
        <f t="shared" si="36"/>
        <v>222.24694217428848</v>
      </c>
      <c r="AJ112" s="17"/>
      <c r="AK112" s="17"/>
      <c r="AL112" s="17">
        <v>323.24</v>
      </c>
      <c r="AM112" s="17">
        <f t="shared" si="37"/>
        <v>3093.6765251825273</v>
      </c>
      <c r="AN112" s="17">
        <f t="shared" si="38"/>
        <v>-7.9657010531286687</v>
      </c>
      <c r="AO112" s="17">
        <f t="shared" si="39"/>
        <v>221.34400193138342</v>
      </c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</row>
    <row r="113" spans="1:56" s="16" customFormat="1">
      <c r="A113" s="15">
        <v>39485</v>
      </c>
      <c r="B113" s="13">
        <v>6.7629999999999999</v>
      </c>
      <c r="C113" s="13">
        <f t="shared" si="67"/>
        <v>223.12899999999999</v>
      </c>
      <c r="D113" s="13"/>
      <c r="E113" s="17"/>
      <c r="F113" s="17">
        <v>348.89</v>
      </c>
      <c r="G113" s="17">
        <f t="shared" si="58"/>
        <v>2866.2329100862739</v>
      </c>
      <c r="H113" s="17">
        <f t="shared" si="59"/>
        <v>43.738086194515176</v>
      </c>
      <c r="I113" s="17">
        <f t="shared" si="68"/>
        <v>223.10652050912489</v>
      </c>
      <c r="J113" s="17"/>
      <c r="K113" s="17"/>
      <c r="L113" s="17">
        <v>357.89</v>
      </c>
      <c r="M113" s="17">
        <f t="shared" si="71"/>
        <v>2794.1546285171421</v>
      </c>
      <c r="N113" s="17">
        <f t="shared" si="60"/>
        <v>-6.3603280119085639</v>
      </c>
      <c r="O113" s="17">
        <f t="shared" si="69"/>
        <v>221.6496485207025</v>
      </c>
      <c r="P113" s="17"/>
      <c r="Q113" s="17"/>
      <c r="R113" s="17">
        <v>370.48</v>
      </c>
      <c r="S113" s="17">
        <f t="shared" si="72"/>
        <v>2699.201036493198</v>
      </c>
      <c r="T113" s="17">
        <f t="shared" si="73"/>
        <v>-1.3409651265790217</v>
      </c>
      <c r="U113" s="17">
        <f t="shared" si="70"/>
        <v>226.43130630717846</v>
      </c>
      <c r="V113" s="17"/>
      <c r="W113" s="17">
        <v>2.2599999999999998</v>
      </c>
      <c r="X113" s="17">
        <f t="shared" si="47"/>
        <v>223.25900000000001</v>
      </c>
      <c r="Y113" s="17"/>
      <c r="Z113" s="17">
        <v>328.99</v>
      </c>
      <c r="AA113" s="17">
        <f t="shared" si="74"/>
        <v>3039.6060670537099</v>
      </c>
      <c r="AB113" s="17">
        <f t="shared" si="62"/>
        <v>37.083141012000397</v>
      </c>
      <c r="AC113" s="17">
        <f t="shared" si="33"/>
        <v>223.38913669847099</v>
      </c>
      <c r="AD113" s="17"/>
      <c r="AE113" s="17"/>
      <c r="AF113" s="17">
        <v>327.27</v>
      </c>
      <c r="AG113" s="17">
        <f t="shared" si="34"/>
        <v>3055.581018730712</v>
      </c>
      <c r="AH113" s="17">
        <f t="shared" si="35"/>
        <v>24.597632381249014</v>
      </c>
      <c r="AI113" s="17">
        <f t="shared" si="36"/>
        <v>222.20540391246169</v>
      </c>
      <c r="AJ113" s="17"/>
      <c r="AK113" s="17"/>
      <c r="AL113" s="17">
        <v>323.07</v>
      </c>
      <c r="AM113" s="17">
        <f t="shared" si="37"/>
        <v>3095.3044231900212</v>
      </c>
      <c r="AN113" s="17">
        <f t="shared" si="38"/>
        <v>-8.9556769443443045</v>
      </c>
      <c r="AO113" s="17">
        <f t="shared" si="39"/>
        <v>221.24308695776307</v>
      </c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</row>
    <row r="114" spans="1:56" s="18" customFormat="1">
      <c r="A114" s="19">
        <v>39494</v>
      </c>
      <c r="B114" s="20"/>
      <c r="C114" s="13" t="str">
        <f t="shared" si="67"/>
        <v/>
      </c>
      <c r="D114" s="13"/>
      <c r="E114" s="23"/>
      <c r="F114" s="23">
        <v>348.76</v>
      </c>
      <c r="G114" s="24">
        <f t="shared" si="58"/>
        <v>2867.3012960201859</v>
      </c>
      <c r="H114" s="24">
        <f t="shared" si="59"/>
        <v>43.118987194992087</v>
      </c>
      <c r="I114" s="23">
        <f t="shared" si="68"/>
        <v>223.04341153873517</v>
      </c>
      <c r="J114" s="23"/>
      <c r="K114" s="23"/>
      <c r="L114" s="23">
        <v>357.78</v>
      </c>
      <c r="M114" s="24">
        <f t="shared" si="71"/>
        <v>2795.0136955671082</v>
      </c>
      <c r="N114" s="24">
        <f t="shared" si="60"/>
        <v>-6.8358346336966633</v>
      </c>
      <c r="O114" s="23">
        <f t="shared" si="69"/>
        <v>221.60117689768637</v>
      </c>
      <c r="P114" s="23"/>
      <c r="Q114" s="23"/>
      <c r="R114" s="23">
        <v>370.33</v>
      </c>
      <c r="S114" s="24">
        <f t="shared" si="72"/>
        <v>2700.2943320821969</v>
      </c>
      <c r="T114" s="24">
        <f t="shared" si="73"/>
        <v>-2.0159606644820087</v>
      </c>
      <c r="U114" s="23">
        <f t="shared" si="70"/>
        <v>226.36249942258081</v>
      </c>
      <c r="V114" s="23"/>
      <c r="W114" s="23"/>
      <c r="X114" s="23"/>
      <c r="Y114" s="23"/>
      <c r="Z114" s="23"/>
      <c r="AA114" s="17" t="str">
        <f t="shared" si="74"/>
        <v/>
      </c>
      <c r="AB114" s="17" t="str">
        <f t="shared" ref="AB114:AB117" si="75">IF(Z114="","",$Z$10*Z114^2+$Z$11*Z114+$Z$12)</f>
        <v/>
      </c>
      <c r="AC114" s="17" t="str">
        <f t="shared" ref="AC114:AC117" si="76">IF(AB114="","",$Z$14+AB114/9.81)</f>
        <v/>
      </c>
      <c r="AD114" s="17"/>
      <c r="AE114" s="23"/>
      <c r="AF114" s="23"/>
      <c r="AG114" s="24" t="str">
        <f>IF(AE114="",IF(AF114="","",1/(AF114*10^(-6))),(AE114*10^(6))^(0.5))</f>
        <v/>
      </c>
      <c r="AH114" s="24" t="str">
        <f t="shared" si="35"/>
        <v/>
      </c>
      <c r="AI114" s="23" t="str">
        <f t="shared" si="36"/>
        <v/>
      </c>
      <c r="AJ114" s="23"/>
      <c r="AK114" s="23"/>
      <c r="AL114" s="23"/>
      <c r="AM114" s="24" t="str">
        <f t="shared" si="37"/>
        <v/>
      </c>
      <c r="AN114" s="24" t="str">
        <f t="shared" si="38"/>
        <v/>
      </c>
      <c r="AO114" s="23" t="str">
        <f t="shared" si="39"/>
        <v/>
      </c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</row>
    <row r="115" spans="1:56" s="16" customFormat="1">
      <c r="A115" s="15">
        <v>39500</v>
      </c>
      <c r="B115" s="20">
        <v>6.7309999999999999</v>
      </c>
      <c r="C115" s="13">
        <f t="shared" si="67"/>
        <v>223.161</v>
      </c>
      <c r="D115" s="13"/>
      <c r="E115" s="17"/>
      <c r="F115" s="17">
        <v>349.58</v>
      </c>
      <c r="G115" s="24">
        <f t="shared" si="58"/>
        <v>2860.5755478002179</v>
      </c>
      <c r="H115" s="24">
        <f t="shared" si="59"/>
        <v>47.012530285531057</v>
      </c>
      <c r="I115" s="17">
        <f t="shared" si="68"/>
        <v>223.44030685887165</v>
      </c>
      <c r="J115" s="17"/>
      <c r="K115" s="17"/>
      <c r="L115" s="17">
        <v>360.41</v>
      </c>
      <c r="M115" s="24">
        <f t="shared" si="71"/>
        <v>2774.617796398546</v>
      </c>
      <c r="N115" s="24">
        <f t="shared" si="60"/>
        <v>4.4129962238122289</v>
      </c>
      <c r="O115" s="17">
        <f t="shared" si="69"/>
        <v>222.74784670986872</v>
      </c>
      <c r="P115" s="17"/>
      <c r="Q115" s="17"/>
      <c r="R115" s="17">
        <v>370.67</v>
      </c>
      <c r="S115" s="24">
        <f t="shared" si="72"/>
        <v>2697.8174656702731</v>
      </c>
      <c r="T115" s="24">
        <f t="shared" si="73"/>
        <v>-0.48692153268848415</v>
      </c>
      <c r="U115" s="17">
        <f t="shared" si="70"/>
        <v>226.51836477750371</v>
      </c>
      <c r="V115" s="17"/>
      <c r="W115" s="17"/>
      <c r="X115" s="17"/>
      <c r="Y115" s="17"/>
      <c r="Z115" s="17">
        <v>329.28</v>
      </c>
      <c r="AA115" s="17">
        <f t="shared" si="74"/>
        <v>3036.9290573372214</v>
      </c>
      <c r="AB115" s="17">
        <f t="shared" si="75"/>
        <v>39.799702207999871</v>
      </c>
      <c r="AC115" s="17">
        <f t="shared" si="76"/>
        <v>223.66605425158002</v>
      </c>
      <c r="AD115" s="17"/>
      <c r="AE115" s="17"/>
      <c r="AF115" s="17">
        <v>331.76</v>
      </c>
      <c r="AG115" s="24">
        <f>IF(AE115="",IF(AF115="","",1/(AF115*10^(-6))),(AE115*10^(6))^(0.5))</f>
        <v>3014.227152158187</v>
      </c>
      <c r="AH115" s="24">
        <f t="shared" si="35"/>
        <v>50.209295548404157</v>
      </c>
      <c r="AI115" s="17">
        <f t="shared" si="36"/>
        <v>224.81617487751316</v>
      </c>
      <c r="AJ115" s="17"/>
      <c r="AK115" s="17"/>
      <c r="AL115" s="17">
        <v>323.51</v>
      </c>
      <c r="AM115" s="24">
        <f t="shared" si="37"/>
        <v>3091.0945565824859</v>
      </c>
      <c r="AN115" s="24">
        <f t="shared" si="38"/>
        <v>-6.3966214183213879</v>
      </c>
      <c r="AO115" s="17">
        <f t="shared" si="39"/>
        <v>221.50394888702127</v>
      </c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</row>
    <row r="116" spans="1:56" s="16" customFormat="1">
      <c r="A116" s="15">
        <v>39500</v>
      </c>
      <c r="B116" s="20"/>
      <c r="C116" s="13"/>
      <c r="D116" s="13"/>
      <c r="E116" s="17"/>
      <c r="F116" s="17"/>
      <c r="G116" s="24">
        <v>2860.7</v>
      </c>
      <c r="H116" s="24"/>
      <c r="I116" s="17">
        <v>223.43</v>
      </c>
      <c r="J116" s="17"/>
      <c r="K116" s="17"/>
      <c r="L116" s="17"/>
      <c r="M116" s="24">
        <v>2775.8</v>
      </c>
      <c r="N116" s="24"/>
      <c r="O116" s="17">
        <v>222.68199999999999</v>
      </c>
      <c r="P116" s="17"/>
      <c r="Q116" s="17"/>
      <c r="R116" s="17"/>
      <c r="S116" s="24"/>
      <c r="T116" s="24"/>
      <c r="U116" s="17">
        <v>226.482</v>
      </c>
      <c r="V116" s="17"/>
      <c r="W116" s="17"/>
      <c r="X116" s="17"/>
      <c r="Y116" s="17"/>
      <c r="Z116" s="17"/>
      <c r="AA116" s="17"/>
      <c r="AB116" s="17"/>
      <c r="AC116" s="17">
        <v>223.607</v>
      </c>
      <c r="AD116" s="17"/>
      <c r="AE116" s="17"/>
      <c r="AF116" s="17"/>
      <c r="AG116" s="24"/>
      <c r="AH116" s="24"/>
      <c r="AI116" s="17">
        <v>224.80699999999999</v>
      </c>
      <c r="AJ116" s="17"/>
      <c r="AK116" s="17"/>
      <c r="AL116" s="17"/>
      <c r="AM116" s="24"/>
      <c r="AN116" s="24"/>
      <c r="AO116" s="17">
        <v>221.47800000000001</v>
      </c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</row>
    <row r="117" spans="1:56" s="16" customFormat="1">
      <c r="A117" s="15">
        <v>39517</v>
      </c>
      <c r="B117" s="13"/>
      <c r="C117" s="13"/>
      <c r="D117" s="13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>
        <v>328.79</v>
      </c>
      <c r="AA117" s="17">
        <f t="shared" si="74"/>
        <v>3041.4550320873504</v>
      </c>
      <c r="AB117" s="17">
        <f t="shared" si="75"/>
        <v>35.210544292000577</v>
      </c>
      <c r="AC117" s="17">
        <f t="shared" si="76"/>
        <v>223.19825018267082</v>
      </c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</row>
    <row r="118" spans="1:56" s="16" customFormat="1">
      <c r="A118" s="15"/>
      <c r="B118" s="13"/>
      <c r="C118" s="13"/>
      <c r="D118" s="13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</row>
    <row r="119" spans="1:56"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</row>
    <row r="120" spans="1:56"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</row>
    <row r="121" spans="1:56"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</row>
    <row r="122" spans="1:56"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</row>
    <row r="123" spans="1:56"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</row>
    <row r="124" spans="1:56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</row>
    <row r="125" spans="1:56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</row>
    <row r="126" spans="1:56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</row>
    <row r="127" spans="1:56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</row>
    <row r="128" spans="1:56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</row>
    <row r="129" spans="5:56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</row>
  </sheetData>
  <phoneticPr fontId="2" type="noConversion"/>
  <pageMargins left="0.75" right="0.75" top="1" bottom="1" header="0.5" footer="0.5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VW-Wires and Standpipe Piezo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2010-12-27T17:54:39Z</dcterms:created>
  <dcterms:modified xsi:type="dcterms:W3CDTF">2010-12-27T17:55:29Z</dcterms:modified>
</cp:coreProperties>
</file>